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КОиУДО\3. Консолидированная отчетность\2024\2Q\KASE\"/>
    </mc:Choice>
  </mc:AlternateContent>
  <xr:revisionPtr revIDLastSave="0" documentId="13_ncr:1_{18C60586-96D1-4095-8A4B-9B728A8BC3B1}" xr6:coauthVersionLast="47" xr6:coauthVersionMax="47" xr10:uidLastSave="{00000000-0000-0000-0000-000000000000}"/>
  <bookViews>
    <workbookView xWindow="-108" yWindow="-108" windowWidth="23256" windowHeight="12576" xr2:uid="{2A52B052-12A1-4383-80CE-B25C344FC1A7}"/>
  </bookViews>
  <sheets>
    <sheet name="PRINT_BS" sheetId="1" r:id="rId1"/>
    <sheet name="PRINT_PL" sheetId="2" r:id="rId2"/>
  </sheets>
  <definedNames>
    <definedName name="_" hidden="1">#REF!</definedName>
    <definedName name="__" hidden="1">#REF!</definedName>
    <definedName name="__1__123Graph_ACHART_3" hidden="1">#REF!</definedName>
    <definedName name="__123Graph_ACHART1" hidden="1">#REF!</definedName>
    <definedName name="__123Graph_ACHART3" hidden="1">#REF!</definedName>
    <definedName name="__123Graph_ACHART5" hidden="1">#REF!</definedName>
    <definedName name="__2__123Graph_BCHART_3" hidden="1">#REF!</definedName>
    <definedName name="__3__123Graph_CCHART_3" hidden="1">#REF!</definedName>
    <definedName name="__5450_01">#REF!</definedName>
    <definedName name="__5456_n">#REF!</definedName>
    <definedName name="__MAIN__">#REF!</definedName>
    <definedName name="__RECORDS__">#REF!</definedName>
    <definedName name="__V1">#REF!</definedName>
    <definedName name="__xlfn.BAHTTEXT" hidden="1">#NAME?</definedName>
    <definedName name="_1__123Graph_ACHART_3" hidden="1">#REF!</definedName>
    <definedName name="_123" hidden="1">#REF!</definedName>
    <definedName name="_123Graph_ACHART2" hidden="1">#REF!</definedName>
    <definedName name="_123Graph_ACHART4" hidden="1">#REF!</definedName>
    <definedName name="_123Graph_BCHART3" hidden="1">#REF!</definedName>
    <definedName name="_123Graph_CCHART3" hidden="1">#REF!</definedName>
    <definedName name="_124" hidden="1">#REF!</definedName>
    <definedName name="_15__от_СК">#REF!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3333" hidden="1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65656r5534535" hidden="1">#REF!</definedName>
    <definedName name="_END4">#REF!</definedName>
    <definedName name="_END6">#REF!</definedName>
    <definedName name="_END7">#REF!</definedName>
    <definedName name="_Key1" hidden="1">#REF!</definedName>
    <definedName name="_Key2" hidden="1">#REF!</definedName>
    <definedName name="_Sort" hidden="1">#REF!</definedName>
    <definedName name="_V1">#REF!</definedName>
    <definedName name="ABS" hidden="1">{"Summary report",#N/A,FALSE,"BBH";"Details - chart",#N/A,FALSE,"BBH"}</definedName>
    <definedName name="AccBU">#REF!</definedName>
    <definedName name="AccEU">#REF!</definedName>
    <definedName name="AccPfl">#REF!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lpha">#REF!</definedName>
    <definedName name="as" hidden="1">#REF!</definedName>
    <definedName name="AS2DocOpenMode" hidden="1">"AS2DocumentBrowse"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sa" hidden="1">#REF!</definedName>
    <definedName name="äxn">#REF!</definedName>
    <definedName name="äxt">#REF!</definedName>
    <definedName name="BEB">#REF!</definedName>
    <definedName name="beta">#REF!</definedName>
    <definedName name="BG_Del" hidden="1">15</definedName>
    <definedName name="BG_Ins" hidden="1">4</definedName>
    <definedName name="BG_Mod" hidden="1">6</definedName>
    <definedName name="BJB">#REF!</definedName>
    <definedName name="bjgghghd">#REF!</definedName>
    <definedName name="BLKRange">#REF!</definedName>
    <definedName name="capres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rkf" hidden="1">{#N/A,#N/A,FALSE,"Aging Summary";#N/A,#N/A,FALSE,"Ratio Analysis";#N/A,#N/A,FALSE,"Test 120 Day Accts";#N/A,#N/A,FALSE,"Tickmarks"}</definedName>
    <definedName name="cv" hidden="1">#REF!</definedName>
    <definedName name="Cx">#REF!</definedName>
    <definedName name="cyp">#REF!</definedName>
    <definedName name="_xlnm.Database">#REF!</definedName>
    <definedName name="dddd" hidden="1">#REF!</definedName>
    <definedName name="ddddd" hidden="1">#REF!</definedName>
    <definedName name="DealRange">#REF!</definedName>
    <definedName name="df" hidden="1">#REF!</definedName>
    <definedName name="dfas" hidden="1">#REF!</definedName>
    <definedName name="dsgdfg" hidden="1">#REF!</definedName>
    <definedName name="Dx">#REF!</definedName>
    <definedName name="e" hidden="1">#REF!</definedName>
    <definedName name="ee" hidden="1">#REF!</definedName>
    <definedName name="eeee" hidden="1">#REF!</definedName>
    <definedName name="END">#REF!</definedName>
    <definedName name="equity">#REF!</definedName>
    <definedName name="er" hidden="1">#REF!</definedName>
    <definedName name="EV">#REF!</definedName>
    <definedName name="EVAnteil">#REF!</definedName>
    <definedName name="F_BEG">#REF!</definedName>
    <definedName name="F_END">#REF!</definedName>
    <definedName name="footer">#REF!</definedName>
    <definedName name="g" hidden="1">#REF!</definedName>
    <definedName name="gamma">#REF!</definedName>
    <definedName name="ggfc" hidden="1">#REF!</definedName>
    <definedName name="gh" hidden="1">#REF!</definedName>
    <definedName name="ghhhh" hidden="1">#REF!</definedName>
    <definedName name="gtr" hidden="1">{#N/A,#N/A,FALSE,"Aging Summary";#N/A,#N/A,FALSE,"Ratio Analysis";#N/A,#N/A,FALSE,"Test 120 Day Accts";#N/A,#N/A,FALSE,"Tickmarks"}</definedName>
    <definedName name="i">#REF!</definedName>
    <definedName name="j" hidden="1">#REF!</definedName>
    <definedName name="Jahr1">#REF!</definedName>
    <definedName name="Jahr2">#REF!</definedName>
    <definedName name="Jahr3">#REF!</definedName>
    <definedName name="jhjhkjkjugyugyh">#REF!</definedName>
    <definedName name="jkjkjkjllk">#REF!</definedName>
    <definedName name="jkjkjkljlkj">#REF!</definedName>
    <definedName name="k">#REF!</definedName>
    <definedName name="kjj" hidden="1">#REF!</definedName>
    <definedName name="kkewdfkewdew">#REF!</definedName>
    <definedName name="kRV">#REF!</definedName>
    <definedName name="kwjdkwjdwqdq">#REF!</definedName>
    <definedName name="l" hidden="1">#REF!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oan" hidden="1">{"Summary report",#N/A,FALSE,"BBH";"Details - chart",#N/A,FALSE,"BBH"}</definedName>
    <definedName name="lx">#REF!</definedName>
    <definedName name="m">#REF!</definedName>
    <definedName name="Macro">#REF!</definedName>
    <definedName name="Macros">#REF!</definedName>
    <definedName name="Mx">#REF!</definedName>
    <definedName name="n">#REF!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EB">#REF!</definedName>
    <definedName name="NJB">#REF!</definedName>
    <definedName name="NOTES">#REF!</definedName>
    <definedName name="Nx">#REF!</definedName>
    <definedName name="o">#REF!</definedName>
    <definedName name="podg">#REF!</definedName>
    <definedName name="podgotovka">#REF!</definedName>
    <definedName name="Premium">#REF!</definedName>
    <definedName name="_xlnm.Print_Area" localSheetId="0">PRINT_BS!$B$3:$E$66</definedName>
    <definedName name="_xlnm.Print_Area" localSheetId="1">PRINT_PL!$B$1:$E$70</definedName>
    <definedName name="_xlnm.Print_Area">#REF!</definedName>
    <definedName name="q" hidden="1">#REF!</definedName>
    <definedName name="qx">#REF!</definedName>
    <definedName name="qx_roh">#REF!</definedName>
    <definedName name="R_BEG">#REF!</definedName>
    <definedName name="R_END">#REF!</definedName>
    <definedName name="R_INS">#REF!</definedName>
    <definedName name="_xlnm.Recorder">#REF!</definedName>
    <definedName name="RERange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RRange">#REF!</definedName>
    <definedName name="rty" hidden="1">#REF!</definedName>
    <definedName name="Rx">#REF!</definedName>
    <definedName name="SALINS">#REF!</definedName>
    <definedName name="SB">#REF!</definedName>
    <definedName name="sex">#REF!</definedName>
    <definedName name="SickEU">#REF!</definedName>
    <definedName name="SickPfl">#REF!</definedName>
    <definedName name="sss" hidden="1">#REF!</definedName>
    <definedName name="ssss" hidden="1">#REF!</definedName>
    <definedName name="ssssss" hidden="1">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SumInsured">#REF!</definedName>
    <definedName name="Sx">#REF!</definedName>
    <definedName name="t" hidden="1">#REF!</definedName>
    <definedName name="t_4_b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2c00">#REF!</definedName>
    <definedName name="t2c01">#REF!</definedName>
    <definedName name="t2d00">#REF!</definedName>
    <definedName name="t2d01">#REF!</definedName>
    <definedName name="t4b">#REF!</definedName>
    <definedName name="t4c00">#REF!</definedName>
    <definedName name="t4c01">#REF!</definedName>
    <definedName name="t4d00">#REF!</definedName>
    <definedName name="t4d01">#REF!</definedName>
    <definedName name="t5b">#REF!</definedName>
    <definedName name="t5c00">#REF!</definedName>
    <definedName name="t5c01">#REF!</definedName>
    <definedName name="t5d00">#REF!</definedName>
    <definedName name="t5d01">#REF!</definedName>
    <definedName name="Tarif">#REF!</definedName>
    <definedName name="TextRefCopy1">#REF!</definedName>
    <definedName name="TextRefCopy10">#REF!</definedName>
    <definedName name="TextRefCopy100">#REF!</definedName>
    <definedName name="TextRefCopy103">#REF!</definedName>
    <definedName name="TextRefCopy104">#REF!</definedName>
    <definedName name="TextRefCopy105">#REF!</definedName>
    <definedName name="TextRefCopy11">#REF!</definedName>
    <definedName name="TextRefCopy112">#REF!</definedName>
    <definedName name="TextRefCopy113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9">#REF!</definedName>
    <definedName name="TextRefCopy8">#REF!</definedName>
    <definedName name="TextRefCopy83">#REF!</definedName>
    <definedName name="TextRefCopy9">#REF!</definedName>
    <definedName name="TextRefCopy93">#REF!</definedName>
    <definedName name="TextRefCopy95">#REF!</definedName>
    <definedName name="TextRefCopy98">#REF!</definedName>
    <definedName name="TextRefCopy99">#REF!</definedName>
    <definedName name="TextRefCopyRangeCount" hidden="1">1</definedName>
    <definedName name="Total">#REF!</definedName>
    <definedName name="total_1">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_00">#REF!</definedName>
    <definedName name="total2_00">#REF!</definedName>
    <definedName name="total3_00">#REF!</definedName>
    <definedName name="total4_00">#REF!</definedName>
    <definedName name="total4_01">#REF!</definedName>
    <definedName name="total5_00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V">#REF!</definedName>
    <definedName name="VS">#REF!</definedName>
    <definedName name="WIDTH">#REF!</definedName>
    <definedName name="wrn.Aging._.and._.Trend._.Analysis." hidden="1">{#N/A,#N/A,FALSE,"Aging Summary";#N/A,#N/A,FALSE,"Ratio Analysis";#N/A,#N/A,FALSE,"Test 120 Day Accts";#N/A,#N/A,FALSE,"Tickmarks"}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oans." hidden="1">{"Summary report",#N/A,FALSE,"BBH";"Details - chart",#N/A,FALSE,"BBH"}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x">#REF!</definedName>
    <definedName name="xcv" hidden="1">#REF!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2Row" hidden="1">#REF!</definedName>
    <definedName name="XRefCopy17Row" hidden="1">#REF!</definedName>
    <definedName name="XRefCopy1Row" hidden="1">#REF!</definedName>
    <definedName name="XRefCopy2" hidden="1">#REF!</definedName>
    <definedName name="XRefCopy2Row" hidden="1">#REF!</definedName>
    <definedName name="XRefCopy3Row" hidden="1">#REF!</definedName>
    <definedName name="XRefCopy4" hidden="1">#REF!</definedName>
    <definedName name="XRefCopy5Row" hidden="1">#REF!</definedName>
    <definedName name="XRefCopy9Row" hidden="1">#REF!</definedName>
    <definedName name="XRefCopyRangeCount" hidden="1">8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Row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1</definedName>
    <definedName name="z">#REF!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аа">#REF!</definedName>
    <definedName name="адмрасходы">#REF!</definedName>
    <definedName name="алоакулаку">#REF!</definedName>
    <definedName name="амортизация">#REF!</definedName>
    <definedName name="ап">#REF!</definedName>
    <definedName name="аренда">#REF!</definedName>
    <definedName name="ауоалцуовй">#REF!</definedName>
    <definedName name="биржа">#REF!</definedName>
    <definedName name="биржа1">#REF!</definedName>
    <definedName name="ввуцлвдцйвый">#REF!</definedName>
    <definedName name="вдлуцлвдуцв">#REF!</definedName>
    <definedName name="влвуцлвувуц">#REF!</definedName>
    <definedName name="влуцвлуцовуц">#REF!</definedName>
    <definedName name="влуцвлцувувуц">#REF!</definedName>
    <definedName name="влуцвудвуцв">#REF!</definedName>
    <definedName name="влцовлцоувцув">#REF!</definedName>
    <definedName name="влцуввуцвуц">#REF!</definedName>
    <definedName name="воцлвоцвцв">#REF!</definedName>
    <definedName name="Всего">#REF!</definedName>
    <definedName name="вудвуцдвцйв">#REF!</definedName>
    <definedName name="вуцвлцувц">#REF!</definedName>
    <definedName name="вуцдлвудвл">#REF!</definedName>
    <definedName name="вуцдлвуцдвуц">#REF!</definedName>
    <definedName name="вуцлвлуцовц">#REF!</definedName>
    <definedName name="вцвжцйдвцйвй">#REF!</definedName>
    <definedName name="вцвоуцвуцвуцв">#REF!</definedName>
    <definedName name="вцйвйдвйцвйцв">#REF!</definedName>
    <definedName name="группа">#REF!</definedName>
    <definedName name="ГруппаКонцерна">#REF!</definedName>
    <definedName name="гсрнгсцсц">#REF!</definedName>
    <definedName name="дата">#REF!</definedName>
    <definedName name="дата_расчета">#REF!</definedName>
    <definedName name="длдвуцвц">#REF!</definedName>
    <definedName name="дщлвзвцйвйв">#REF!</definedName>
    <definedName name="е5р">#REF!</definedName>
    <definedName name="е78979879" hidden="1">#REF!</definedName>
    <definedName name="земельный_налог">#REF!</definedName>
    <definedName name="ззцщвцйщвцйв">#REF!</definedName>
    <definedName name="инкассация">#REF!</definedName>
    <definedName name="і1">#REF!</definedName>
    <definedName name="к4к43щкш43кщ">#REF!</definedName>
    <definedName name="колич_РКО">#REF!</definedName>
    <definedName name="командировки">#REF!</definedName>
    <definedName name="КПСБ.xls">#REF!</definedName>
    <definedName name="курс01">#REF!</definedName>
    <definedName name="курсгод">#REF!</definedName>
    <definedName name="лаолуцоввц">#REF!</definedName>
    <definedName name="лвлвдувув">#REF!</definedName>
    <definedName name="лвоцв23">#REF!</definedName>
    <definedName name="лдлуцдвдвцвуц">#REF!</definedName>
    <definedName name="лдлцулуд3у">#REF!</definedName>
    <definedName name="лист">#REF!</definedName>
    <definedName name="лицо">#REF!</definedName>
    <definedName name="ллдлдвйцвцй">#REF!</definedName>
    <definedName name="ловлуцовлув">#REF!</definedName>
    <definedName name="лолаулаак">#REF!</definedName>
    <definedName name="Макрос1">#N/A</definedName>
    <definedName name="макрос1???????">#REF!</definedName>
    <definedName name="Макрос11">#REF!</definedName>
    <definedName name="матер_содерж_зданий">#REF!</definedName>
    <definedName name="материальные_расх">#REF!</definedName>
    <definedName name="налог_имущество">#REF!</definedName>
    <definedName name="налог_транспорт">#REF!</definedName>
    <definedName name="налог_ЦБ">#REF!</definedName>
    <definedName name="налоги">#REF!</definedName>
    <definedName name="НДС">#REF!</definedName>
    <definedName name="Область_печати_ИМ">#REF!</definedName>
    <definedName name="обмунд_инкасс">#REF!</definedName>
    <definedName name="обмундир_охраны">#REF!</definedName>
    <definedName name="ов">#REF!</definedName>
    <definedName name="овощи">#REF!</definedName>
    <definedName name="овуцлвдлцйлвйц">#REF!</definedName>
    <definedName name="олвоуцлвцв">#REF!</definedName>
    <definedName name="олвцулвувуцц">#REF!</definedName>
    <definedName name="оплата_труда">#REF!</definedName>
    <definedName name="оувшцгвшуцвуц">#REF!</definedName>
    <definedName name="охрана">#REF!</definedName>
    <definedName name="по_состоянию_на_30_июня_2020_года">#REF!</definedName>
    <definedName name="по_состоянию_на_30_сентября_2020_года">#REF!</definedName>
    <definedName name="по_состоянию_на_31_декабря_2020_года">#REF!</definedName>
    <definedName name="по_состоянию_на_31_марта_2020_года">#REF!</definedName>
    <definedName name="подгот_кадров">#REF!</definedName>
    <definedName name="Подготовка_к_печати_и_сохранение0710">#REF!</definedName>
    <definedName name="подписка">#REF!</definedName>
    <definedName name="ппп" hidden="1">#REF!</definedName>
    <definedName name="пппп" hidden="1">#REF!</definedName>
    <definedName name="ппппп" hidden="1">#REF!</definedName>
    <definedName name="премии">#REF!</definedName>
    <definedName name="прил14_нов">#N/A</definedName>
    <definedName name="проч_адмрасх">#REF!</definedName>
    <definedName name="проч_операц">#REF!</definedName>
    <definedName name="прочие_налог">#REF!</definedName>
    <definedName name="прочие_общехоз">#REF!</definedName>
    <definedName name="прочие_расх">#REF!</definedName>
    <definedName name="расх_мат_охраны">#REF!</definedName>
    <definedName name="расх_матер_инкасс">#REF!</definedName>
    <definedName name="резерв">#REF!</definedName>
    <definedName name="резервы">#REF!</definedName>
    <definedName name="реклама">#REF!</definedName>
    <definedName name="ремонт">#REF!</definedName>
    <definedName name="рр" hidden="1">#REF!</definedName>
    <definedName name="ррр" hidden="1">#REF!</definedName>
    <definedName name="рррр" hidden="1">#REF!</definedName>
    <definedName name="свнсвнсвысц">#REF!</definedName>
    <definedName name="Сводный_баланс_н_п_с">#REF!</definedName>
    <definedName name="связь">#REF!</definedName>
    <definedName name="СК">#REF!</definedName>
    <definedName name="содерж_помещ">#REF!</definedName>
    <definedName name="спец_одежд_обсл_перс">#REF!</definedName>
    <definedName name="СТРОИТЕЛЬСТВО">#REF!</definedName>
    <definedName name="техобслуж_ВТ">#REF!</definedName>
    <definedName name="техобслуж_ОС">#REF!</definedName>
    <definedName name="тлвоцлволцц">#REF!</definedName>
    <definedName name="транспорт">#REF!</definedName>
    <definedName name="ф77">#REF!</definedName>
    <definedName name="фис" hidden="1">#REF!</definedName>
    <definedName name="Флажок16_Щелкнуть">#REF!</definedName>
    <definedName name="фрукты">#REF!</definedName>
    <definedName name="цлйщцвцйвцйв">#REF!</definedName>
    <definedName name="швоуовуцвлуц">#REF!</definedName>
    <definedName name="щ0вцйвйвйцвйц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 s="1"/>
  <c r="E55" i="2"/>
  <c r="E50" i="2"/>
  <c r="E56" i="2" s="1"/>
  <c r="D50" i="2"/>
  <c r="B37" i="2"/>
  <c r="B30" i="2"/>
  <c r="E34" i="2"/>
  <c r="D34" i="2"/>
  <c r="J47" i="2"/>
  <c r="I47" i="2"/>
  <c r="C22" i="2"/>
  <c r="E27" i="2"/>
  <c r="B21" i="2"/>
  <c r="E20" i="2"/>
  <c r="D20" i="2"/>
  <c r="E14" i="2"/>
  <c r="D14" i="2"/>
  <c r="B14" i="2" s="1"/>
  <c r="B10" i="2"/>
  <c r="E9" i="2"/>
  <c r="E11" i="2" s="1"/>
  <c r="D9" i="2"/>
  <c r="D11" i="2" s="1"/>
  <c r="E4" i="2"/>
  <c r="E66" i="1"/>
  <c r="E63" i="1"/>
  <c r="B53" i="1"/>
  <c r="I49" i="2"/>
  <c r="I50" i="2"/>
  <c r="I54" i="2"/>
  <c r="E54" i="1"/>
  <c r="E56" i="1" s="1"/>
  <c r="D54" i="1"/>
  <c r="E44" i="1"/>
  <c r="D44" i="1"/>
  <c r="C27" i="1"/>
  <c r="C33" i="1" s="1"/>
  <c r="C46" i="1" s="1"/>
  <c r="C47" i="1" s="1"/>
  <c r="C48" i="1" s="1"/>
  <c r="C13" i="1"/>
  <c r="C10" i="1"/>
  <c r="C32" i="1" s="1"/>
  <c r="E28" i="1"/>
  <c r="D28" i="1"/>
  <c r="E36" i="2" l="1"/>
  <c r="E38" i="2" s="1"/>
  <c r="E57" i="2" s="1"/>
  <c r="J60" i="2" s="1"/>
  <c r="H57" i="1"/>
  <c r="D56" i="2"/>
  <c r="B50" i="2"/>
  <c r="B45" i="2"/>
  <c r="D56" i="1"/>
  <c r="G57" i="1"/>
  <c r="D57" i="1"/>
  <c r="E57" i="1"/>
  <c r="B11" i="2"/>
  <c r="D27" i="2"/>
  <c r="D36" i="2" s="1"/>
  <c r="C12" i="1"/>
  <c r="B24" i="2"/>
  <c r="J41" i="2" l="1"/>
  <c r="B36" i="2"/>
  <c r="D38" i="2"/>
  <c r="C14" i="1"/>
  <c r="C15" i="1"/>
  <c r="B52" i="2"/>
  <c r="B56" i="2"/>
  <c r="D57" i="2" l="1"/>
  <c r="I41" i="2"/>
  <c r="B38" i="2"/>
  <c r="B57" i="2" l="1"/>
  <c r="I60" i="2"/>
</calcChain>
</file>

<file path=xl/sharedStrings.xml><?xml version="1.0" encoding="utf-8"?>
<sst xmlns="http://schemas.openxmlformats.org/spreadsheetml/2006/main" count="288" uniqueCount="261">
  <si>
    <t>КОНСОЛИДИРОВАННЫЙ ПРОМЕЖУТОЧНЫЙ СОКРАЩЕННЫЙ ОТЧЕТ О ФИНАНСОВОМ ПОЛОЖЕНИИ</t>
  </si>
  <si>
    <t>АО "First Heartland Securities"</t>
  </si>
  <si>
    <t>в миллионах тенге</t>
  </si>
  <si>
    <t>Прим.</t>
  </si>
  <si>
    <t>31 декабря 2023 
 года</t>
  </si>
  <si>
    <t>Активы</t>
  </si>
  <si>
    <t>Денежные средства и их эквиваленты</t>
  </si>
  <si>
    <t>Cash and cash equivalents</t>
  </si>
  <si>
    <t>Производные финансовые инструменты</t>
  </si>
  <si>
    <t>Derivative financial assets</t>
  </si>
  <si>
    <t>Средства в банках и прочих финансовых институтах</t>
  </si>
  <si>
    <t>Amounts due from banks and other financial institutions</t>
  </si>
  <si>
    <t>Торговые ценные бумаги</t>
  </si>
  <si>
    <t>Securities measured at fair value through profit or loss</t>
  </si>
  <si>
    <t xml:space="preserve">- находящиеся в собственности Группы </t>
  </si>
  <si>
    <t xml:space="preserve">- обремененные залогом по сделкам «репо» </t>
  </si>
  <si>
    <t>Инвестиционные ценные бумаги</t>
  </si>
  <si>
    <t>Investment securities</t>
  </si>
  <si>
    <t>- находящиеся в собственности Группы</t>
  </si>
  <si>
    <t>- обремененные залогом по сделкам «репо»</t>
  </si>
  <si>
    <t>Кредиты, выданные клиентам</t>
  </si>
  <si>
    <t>Loans to customers</t>
  </si>
  <si>
    <t>Приобретенное право требования к МФРК по векселю</t>
  </si>
  <si>
    <t>Promissory notes from the Ministry of Finance of the Republic of Kazakhstan (‘MFRK’)</t>
  </si>
  <si>
    <t>Активы по договорам страхования</t>
  </si>
  <si>
    <t>Insurance premiums and reinsurance assets</t>
  </si>
  <si>
    <t>Активы по договорам перестрахования</t>
  </si>
  <si>
    <t>Основные средства и нематериальные активы</t>
  </si>
  <si>
    <t>Property, equipment and intangible assets</t>
  </si>
  <si>
    <t>Долгосрочные активы, предназначенные для продажи</t>
  </si>
  <si>
    <t>Non0current assets held for sale</t>
  </si>
  <si>
    <t>Инвестиционная собственность</t>
  </si>
  <si>
    <t>Investment property</t>
  </si>
  <si>
    <t>Активы по текущему корпоративному подоходному налогу</t>
  </si>
  <si>
    <t>Current corporate income tax assets</t>
  </si>
  <si>
    <t>Активы по отложенному корпоративному подоходному налогу</t>
  </si>
  <si>
    <t>Deferred corporate income tax assets</t>
  </si>
  <si>
    <t>Прочие активы</t>
  </si>
  <si>
    <t>Other assets</t>
  </si>
  <si>
    <t>Всего активов</t>
  </si>
  <si>
    <t>Total assets</t>
  </si>
  <si>
    <t>Обязательства</t>
  </si>
  <si>
    <t>Средства банков и прочих финансовых институтов</t>
  </si>
  <si>
    <t>Amounts due to banks and other financial institutions</t>
  </si>
  <si>
    <t>Кредиторская задолженность по сделкам «репо»</t>
  </si>
  <si>
    <t>Amounts payable under repurchase agreements</t>
  </si>
  <si>
    <t xml:space="preserve">Производные финансовые инструменты </t>
  </si>
  <si>
    <t>Derivative financial liabilities</t>
  </si>
  <si>
    <t>Текущие счета и депозиты клиентов</t>
  </si>
  <si>
    <t>Amounts due to customers</t>
  </si>
  <si>
    <t>Выпущенные долговые ценные бумаги</t>
  </si>
  <si>
    <t>Debt securities issued</t>
  </si>
  <si>
    <t>Субординированные долги</t>
  </si>
  <si>
    <t xml:space="preserve">Subordinated debt </t>
  </si>
  <si>
    <t>Обязательства перед ипотечной организацией</t>
  </si>
  <si>
    <t>Obligations to a mortgage organization</t>
  </si>
  <si>
    <t>Обязательства по аренде</t>
  </si>
  <si>
    <t>Lease liabilities</t>
  </si>
  <si>
    <t>Обязательства по текущему корпоративному подоходному налогу</t>
  </si>
  <si>
    <t>Current corporate income tax liabilities</t>
  </si>
  <si>
    <t>Обязательства по отложенному корпоративному подоходному налогу</t>
  </si>
  <si>
    <t>Deferred corporate income tax liabilities</t>
  </si>
  <si>
    <t>Обязательства по договорам страхования</t>
  </si>
  <si>
    <t>Insurance contract provisions</t>
  </si>
  <si>
    <t>Обязательства по договорам перестрахования</t>
  </si>
  <si>
    <t>Обязательства по дивидендам</t>
  </si>
  <si>
    <t>Dividends liabilities</t>
  </si>
  <si>
    <t>Прочие обязательства</t>
  </si>
  <si>
    <t>CY CORR</t>
  </si>
  <si>
    <t>Other liabilities</t>
  </si>
  <si>
    <t>Всего обязательств</t>
  </si>
  <si>
    <t>Total liabilities</t>
  </si>
  <si>
    <t>Собственный капитал</t>
  </si>
  <si>
    <t>Акционерный капитал</t>
  </si>
  <si>
    <t>Share capital</t>
  </si>
  <si>
    <t>Дополнительный оплаченный капитал</t>
  </si>
  <si>
    <t>Additional paid-in capital</t>
  </si>
  <si>
    <t>Выкупленные акции</t>
  </si>
  <si>
    <t>Treasury shares</t>
  </si>
  <si>
    <t>Резерв переоценки основных средств</t>
  </si>
  <si>
    <t>Revaluation reserve for property and equipment</t>
  </si>
  <si>
    <t>Резерв изменений справедливой стоимости</t>
  </si>
  <si>
    <t>Fair value reserve</t>
  </si>
  <si>
    <t xml:space="preserve">Накопленный резерв по переводу в валюту представления данных </t>
  </si>
  <si>
    <t>Foreign currency translation reserve</t>
  </si>
  <si>
    <t>Названия статьи&gt;&gt;&gt;</t>
  </si>
  <si>
    <t>Прочие резервы</t>
  </si>
  <si>
    <t>Other reserves</t>
  </si>
  <si>
    <t xml:space="preserve"> убыток </t>
  </si>
  <si>
    <t>прибыль</t>
  </si>
  <si>
    <t>прибыль (убыток)</t>
  </si>
  <si>
    <t>(убыток) прибыль</t>
  </si>
  <si>
    <t>Retained earnings</t>
  </si>
  <si>
    <t>Накопленный дефицит</t>
  </si>
  <si>
    <t>Нераспределенная прибыль</t>
  </si>
  <si>
    <t>Нераспределенная прибыль / (накопленный дефицит)</t>
  </si>
  <si>
    <t>(Накопленный дефицит) / нераспределенная прибыль</t>
  </si>
  <si>
    <t>Всего собственного капитала, причитающегося акционерам Группы</t>
  </si>
  <si>
    <t>Total equity attributable to equity holders of the Group</t>
  </si>
  <si>
    <t>Неконтролирующие доли участия</t>
  </si>
  <si>
    <t>Non-controlling interest</t>
  </si>
  <si>
    <t>Всего капитала</t>
  </si>
  <si>
    <t>Check</t>
  </si>
  <si>
    <t>Total equity</t>
  </si>
  <si>
    <t>Всего обязательств и капитала</t>
  </si>
  <si>
    <t>Total liabilities and equity</t>
  </si>
  <si>
    <t>* неаудировано</t>
  </si>
  <si>
    <t>Балансовая стоимость одной простой акции, тенге</t>
  </si>
  <si>
    <t>Член правления, Финансовый директор</t>
  </si>
  <si>
    <t xml:space="preserve">Главный бухгалтер                                                        </t>
  </si>
  <si>
    <t>КОНСОЛИДИРОВАННЫЙ ПРОМЕЖУТОЧНЫЙ СОКРАЩЕННЫЙ ОТЧЕТ О ПРИБЫЛИ ИЛИ УБЫТКЕ И ПРОЧЕМ СОВОКУПНОМ ДОХОДЕ</t>
  </si>
  <si>
    <t>Процентные доходы, рассчитанные с использованием метода эффективной процентной ставки</t>
  </si>
  <si>
    <t>Interest income calculated using the effective interest rate</t>
  </si>
  <si>
    <t>Прочие процентные доходы</t>
  </si>
  <si>
    <t>Other interest income</t>
  </si>
  <si>
    <t>Процентные расходы</t>
  </si>
  <si>
    <t>Interest expense</t>
  </si>
  <si>
    <t>Чистый процентный доход</t>
  </si>
  <si>
    <t>Net interest income before (expense) / income from credit losses</t>
  </si>
  <si>
    <t>Чистый процентный доход до расходов по кредитным убыткам</t>
  </si>
  <si>
    <t>Чистый процентный доход до доходов по кредитным убыткам</t>
  </si>
  <si>
    <t>Чистый процентный доход до доходов / (расходов) по кредитным убыткам</t>
  </si>
  <si>
    <t>Чистый процентный доход до (расходов) / доходов по кредитным убыткам</t>
  </si>
  <si>
    <t>(Credit loss expense)/income from reduction of allowances for expected credit losses</t>
  </si>
  <si>
    <t>Расходы по кредитным убыткам</t>
  </si>
  <si>
    <t>Доходы по кредитным убыткам</t>
  </si>
  <si>
    <t>Доходы / (расходы) по кредитным убыткам</t>
  </si>
  <si>
    <t>(Расходы) / доходы по кредитным убыткам</t>
  </si>
  <si>
    <t>Net interest income after (expense) / income from credit losses</t>
  </si>
  <si>
    <t>Чистый процентный доход после расходов по кредитным убыткам</t>
  </si>
  <si>
    <t>Чистый процентный доход после доходов по кредитным убыткам</t>
  </si>
  <si>
    <t>Чистый процентный доход после доходов / (расходов) по кредитным убыткам</t>
  </si>
  <si>
    <t>Чистый процентный доход после (расходов) / доходов по кредитным убыткам</t>
  </si>
  <si>
    <t>Комиссионные доходы</t>
  </si>
  <si>
    <t>Комиссионные расходы</t>
  </si>
  <si>
    <t>Чистый комиссионный расход</t>
  </si>
  <si>
    <t>Чистый комиссионный доход</t>
  </si>
  <si>
    <t>Чистый комиссионный доход / (расход)</t>
  </si>
  <si>
    <t>Чистый комиссионный (расход) / доход</t>
  </si>
  <si>
    <t>Выручка по договорам страхования</t>
  </si>
  <si>
    <t>Fee and commission income</t>
  </si>
  <si>
    <t>Расходы по договорам страхования</t>
  </si>
  <si>
    <t>Fee and commission expenses</t>
  </si>
  <si>
    <t>Чистые расходы по договорам перестрахования</t>
  </si>
  <si>
    <t>Net fee and commission income</t>
  </si>
  <si>
    <t>Чистые финансовые расходы по договорам страхования</t>
  </si>
  <si>
    <t>Gross insurance premiums written</t>
  </si>
  <si>
    <t xml:space="preserve">Чистые финансовые доходы по договорам перестрахования </t>
  </si>
  <si>
    <t>Итого страховой результат</t>
  </si>
  <si>
    <t>Net insurance premiums written</t>
  </si>
  <si>
    <t>Net gains/(losses) on financial instruments at fair value through profit or loss</t>
  </si>
  <si>
    <t>Чистые убытки по финансовым инструментам, оцениваемым по справедливой стоимости 
 через прибыль или убыток</t>
  </si>
  <si>
    <t>Чистые прибыли по финансовым инструментам, оцениваемым по справедливой стоимости 
 через прибыль или убыток</t>
  </si>
  <si>
    <t>Чистые прибыли / (убытки) по финансовым инструментам, оцениваемым по справедливой стоимости 
 через прибыль или убыток</t>
  </si>
  <si>
    <t>Чистые (убытки) / прибыли по финансовым инструментам, оцениваемым по справедливой стоимости 
 через прибыль или убыток</t>
  </si>
  <si>
    <t>Чистая прибыль (убыток) от операций с финансовыми инструментами, оцениваемые по справедливой стоимости, изменения которой отражаются в составе прибыли или убытка</t>
  </si>
  <si>
    <t>Чистые прибыли по операциям с иностранной валютой</t>
  </si>
  <si>
    <t>Net foreign exchange gain</t>
  </si>
  <si>
    <t>Чистые расходы по операциям с иностранной валютой</t>
  </si>
  <si>
    <t>Чистые доходы по операциям с иностранной валютой</t>
  </si>
  <si>
    <t>Чистые доходы / (расходы) по операциям с иностранной валютой</t>
  </si>
  <si>
    <t>Чистые (расходы) / доходы по операциям с иностранной валютой</t>
  </si>
  <si>
    <t>Чистая прибыль (убыток) от операций с иностранной валютой</t>
  </si>
  <si>
    <t>Чистые доходы от изменения справедливой стоимости кредитов, выданных клиентам, оцениваемых по 
 справедливой стоимости через прочий совокупный доход</t>
  </si>
  <si>
    <t>Net gain on change in fair value of loans to customers measured at fair value through other comprehensive income</t>
  </si>
  <si>
    <t>Net (loss)/gain from derecognition of investment securities measured at fair value through other comprehensive income</t>
  </si>
  <si>
    <t>Чистые убытки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</si>
  <si>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прибыли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</si>
  <si>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прибыли / (убытки)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</si>
  <si>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Чистые (убытки) / прибыли в результате прекращения признания инвестиционных ценных бумаг, 
 оцениваемых по справедливой стоимости через прочий совокупный доход</t>
  </si>
  <si>
    <t>Чистая прибыль (убыток) от операций с финансовыми инструментами, оцениваемыми по справедливой стоимости через прочий совокупный доход (МСФО (IAS) 39 - финансовыми активами, имеющимися в наличии для продажи)</t>
  </si>
  <si>
    <t>Доход от модификации по субординированному долгу</t>
  </si>
  <si>
    <t>Прочие доходы</t>
  </si>
  <si>
    <t>PY Corrected</t>
  </si>
  <si>
    <t>Other income</t>
  </si>
  <si>
    <t>Прочие операционные доходы</t>
  </si>
  <si>
    <t>Other operating income</t>
  </si>
  <si>
    <t>Расходы на персонал</t>
  </si>
  <si>
    <t>Personnel expenses</t>
  </si>
  <si>
    <t>Прочие общие и административные расходы</t>
  </si>
  <si>
    <t>Other general administrative expenses</t>
  </si>
  <si>
    <t>Other income from reversal of provisions</t>
  </si>
  <si>
    <t>Убытки от создания прочих резервов</t>
  </si>
  <si>
    <t>Прибыли от восстановления прочих резервов</t>
  </si>
  <si>
    <t>Прибыль от восстановления прочих резервов / (убыток от создания прочих резервов)</t>
  </si>
  <si>
    <t>(Убыток от создания прочих резервов) / прибыль от восстановления прочих резервов</t>
  </si>
  <si>
    <t xml:space="preserve">Убытки от обесценения прочих инвестиций </t>
  </si>
  <si>
    <t>Impairment loss on other investments</t>
  </si>
  <si>
    <t>Доходы от восстановления прочих расходов</t>
  </si>
  <si>
    <t>Прочие расходы</t>
  </si>
  <si>
    <t>Other expenses</t>
  </si>
  <si>
    <t>Прочие операционные расходы</t>
  </si>
  <si>
    <t>Other operating expenses</t>
  </si>
  <si>
    <t>Убытки от выбытия дочерней компании</t>
  </si>
  <si>
    <t>Loss on disposal of subsidiary</t>
  </si>
  <si>
    <t>Profit before corporate income tax</t>
  </si>
  <si>
    <t>Убыток до расходов по корпоративному подоходному налогу</t>
  </si>
  <si>
    <t>Прибыль до расходов по корпоративному подоходному налогу</t>
  </si>
  <si>
    <t>Прибыль / (убыток) до расходов по корпоративному подоходному налогу</t>
  </si>
  <si>
    <t>(Убыток)/прибыль до расходов по корпоративному подоходному налогу</t>
  </si>
  <si>
    <t>Corporate income tax expense</t>
  </si>
  <si>
    <t>Расходы по корпоративному подоходному налогу</t>
  </si>
  <si>
    <t>Экономия по корпоративному подоходному налогу</t>
  </si>
  <si>
    <t>Экономия / (расходы) по корпоративному подоходному налогу</t>
  </si>
  <si>
    <t>(Расходы) / экономия по корпоративному подоходному налогу</t>
  </si>
  <si>
    <t>Profit for the period</t>
  </si>
  <si>
    <t>Убыток за период</t>
  </si>
  <si>
    <t>Прибыль за период</t>
  </si>
  <si>
    <t>Прибыль / (убыток) за период</t>
  </si>
  <si>
    <t>(Убыток) / прибыль за период</t>
  </si>
  <si>
    <t>Прибыль, причитающаяся:</t>
  </si>
  <si>
    <t>Убыток, причитающийся:</t>
  </si>
  <si>
    <t>Прибыль / (Убыток) причитающаяся:</t>
  </si>
  <si>
    <t xml:space="preserve"> - акционерам Группы</t>
  </si>
  <si>
    <t xml:space="preserve"> - неконтролирующим акционерам</t>
  </si>
  <si>
    <t>Прочий совокупный доход</t>
  </si>
  <si>
    <t>Прочий совокупный убыток, подлежащий реклассификации в состав прибыли или 
 убытка в последующих периодах:</t>
  </si>
  <si>
    <t>Прочий совокупный доход, подлежащий реклассификации в состав прибыли или 
 убытка в последующих периодах:</t>
  </si>
  <si>
    <t>Прочий совокупный доход/(убыток), подлежащий реклассификации в состав прибыли или 
 убытка в последующих периодах:</t>
  </si>
  <si>
    <t>Прочий совокупный (убыток)/доход, подлежащий реклассификации в состав прибыли или 
 убытка в последующих периодах:</t>
  </si>
  <si>
    <t>Чистая величина изменения справедливой стоимости долговых инструментов, оцениваемых
  по справедливой стоимости через прочий совокупный доход</t>
  </si>
  <si>
    <t xml:space="preserve"> - чистое изменение справедливой стоимости финансовых активов</t>
  </si>
  <si>
    <t>Сумма, реклассифицированная в состав прибыли или убытка в результате прекращения признания 
 инвестиционных ценных бумаг, оцениваемых по справедливой стоимости через прочий совокупный доход</t>
  </si>
  <si>
    <t xml:space="preserve"> - чистое изменение справедливой стоимости финансовых активов, перенесенное в состав прибыли или убытка</t>
  </si>
  <si>
    <t xml:space="preserve">Изменение оценочного резерва под ожидаемые кредитные убытки по долговым инструментам, 
 оцениваемым по справедливой стоимости через прочий совокупный доход </t>
  </si>
  <si>
    <t>СY Corrected</t>
  </si>
  <si>
    <t>Чистое изменения резерва на покрытие ожидаемых кредитных убытков по ценным бумагам, оцениваемым по справедливой стоимости через прочий совокупный доход</t>
  </si>
  <si>
    <t>Курсовые разницы, возникающие при пересчете показателей иностранных дочерних компаний</t>
  </si>
  <si>
    <t>&lt;= NCI</t>
  </si>
  <si>
    <t>Курсовые разницы при пересчете показателей иностранных подразделений из других валют</t>
  </si>
  <si>
    <t>Всего статей прочего совокупного убытка, которые были или могут быть впоследствии 
 реклассифицированы в состав прибыли или убытка</t>
  </si>
  <si>
    <t>Всего статей прочего совокупного дохода, которые были или могут быть впоследствии 
 реклассифицированы в состав прибыли или убытка</t>
  </si>
  <si>
    <t>Всего статей прочего совокупного дохода/(убытка), которые были или могут быть впоследствии 
 реклассифицированы в состав прибыли или убытка</t>
  </si>
  <si>
    <t>Всего статей прочего совокупного (убытка)/дохода, которые были или могут быть впоследствии 
 реклассифицированы в состав прибыли или убытка</t>
  </si>
  <si>
    <t>Чистый прочий совокупный убыток, не подлежащий реклассификации в состав прибыли или 
 убытка в последующих периодах:</t>
  </si>
  <si>
    <t>Чистый прочий совокупный доход, не подлежащий реклассификации в состав прибыли или 
 убытка в последующих периодах:</t>
  </si>
  <si>
    <t>Чистый прочий совокупный доход/(убыток), не подлежащий реклассификации в состав прибыли или 
 убытка в последующих периодах:</t>
  </si>
  <si>
    <t>Чистый прочий совокупный (убыток)/доход, не подлежащий реклассификации в состав прибыли или 
 убытка в последующих периодах:</t>
  </si>
  <si>
    <t>Прибыли по долевым инструментам, оцениваемым по справедливой стоимости 
 через прочий совокупный доход</t>
  </si>
  <si>
    <t>Всего статей прочего совокупного убытка, не подлежащих реклассификации в состав 
 прибыли или убытка в последующих периодах</t>
  </si>
  <si>
    <t>Всего статей прочего совокупного дохода, не подлежащих реклассификации в состав 
 прибыли или убытка в последующих периодах</t>
  </si>
  <si>
    <t>Всего статей прочего совокупного дохода/(убытка), не подлежащих реклассификации в состав 
 прибыли или убытка в последующих периодах</t>
  </si>
  <si>
    <t>Всего статей прочего совокупного (убытка)/дохода, не подлежащих реклассификации в состав 
 прибыли или убытка в последующих периодах</t>
  </si>
  <si>
    <t>Прочий совокупный убыток за период</t>
  </si>
  <si>
    <t>Прочий совокупный доход за период</t>
  </si>
  <si>
    <t>Прочий совокупный доход / (убыток) доход за период</t>
  </si>
  <si>
    <t>Прочий совокупный (убыток) / доход за период</t>
  </si>
  <si>
    <t>Итого совокупный убыток за период</t>
  </si>
  <si>
    <t>Итого совокупный доход за период</t>
  </si>
  <si>
    <t>Итого совокупный доход / (убыток) за период</t>
  </si>
  <si>
    <t>Итого совокупный (убыток) / прибыль доход за период</t>
  </si>
  <si>
    <t>Общий совокупный доход, причитающийся:</t>
  </si>
  <si>
    <t>Прибыль на акцию</t>
  </si>
  <si>
    <t>Базовая и разводненная прибыль на обыкновенную акцию, в тенге</t>
  </si>
  <si>
    <t>Мустафаева А.И.</t>
  </si>
  <si>
    <t>Бекенев Т.М.</t>
  </si>
  <si>
    <t>По состоянию на 30 июня 2024 года</t>
  </si>
  <si>
    <t>30 июня 2024 года*</t>
  </si>
  <si>
    <t>За шесть месяцев, завершившихся 30 июня 2024 года</t>
  </si>
  <si>
    <t>За шесть месяцев, завершившихся 
 30 июня 2024 года*</t>
  </si>
  <si>
    <t>За шесть месяцев, завершившихся 
 30 июня 2023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</si>
</sst>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#,##0_)\ ;\(#,##0\)\ ;&quot;-&quot;_)\ "/>
    <numFmt numFmtId="166" formatCode="#,##0\ \ ;\(#,##0\)\ ;\-\ \ \ \ "/>
    <numFmt numFmtId="167" formatCode="_(* #,##0_);_(* \(#,##0\);_(* &quot;-&quot;_);_(@_)"/>
    <numFmt numFmtId="168" formatCode="_-* #,##0.00_р_._-;\-* #,##0.00_р_._-;_-* &quot;-&quot;??_р_._-;_-@_-"/>
    <numFmt numFmtId="169" formatCode="_(* #,##0_);_(* \(#,##0\);_(* &quot;-&quot;??_);_(@_)"/>
    <numFmt numFmtId="170" formatCode="_(#,##0_);_(\(#,##0\);_(&quot;-&quot;_);_(@_)"/>
    <numFmt numFmtId="171" formatCode="_ * #,##0_)\ _₽_ ;_ * \(#,##0\)\ _₽_ ;_ * &quot;-&quot;_)\ _₽_ ;_ @_ 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i/>
      <sz val="14"/>
      <color rgb="FF0000FF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sz val="14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6" fillId="0" borderId="0">
      <alignment horizontal="center" vertical="top"/>
    </xf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Alignment="1">
      <alignment horizontal="center" wrapText="1"/>
    </xf>
    <xf numFmtId="0" fontId="2" fillId="0" borderId="0" xfId="1" applyFont="1" applyAlignment="1" applyProtection="1">
      <alignment wrapText="1"/>
      <protection locked="0"/>
    </xf>
    <xf numFmtId="0" fontId="4" fillId="0" borderId="0" xfId="1" applyFont="1" applyAlignment="1">
      <alignment wrapText="1"/>
    </xf>
    <xf numFmtId="0" fontId="4" fillId="0" borderId="0" xfId="1" applyFont="1"/>
    <xf numFmtId="3" fontId="3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wrapText="1"/>
    </xf>
    <xf numFmtId="3" fontId="7" fillId="0" borderId="2" xfId="2" quotePrefix="1" applyNumberFormat="1" applyFont="1" applyBorder="1" applyAlignment="1">
      <alignment horizontal="center" vertical="center" wrapText="1"/>
    </xf>
    <xf numFmtId="3" fontId="7" fillId="0" borderId="2" xfId="2" quotePrefix="1" applyNumberFormat="1" applyFont="1" applyBorder="1" applyAlignment="1">
      <alignment horizontal="right" vertical="center" wrapText="1"/>
    </xf>
    <xf numFmtId="0" fontId="8" fillId="0" borderId="3" xfId="1" applyFont="1" applyBorder="1" applyAlignment="1" applyProtection="1">
      <alignment wrapText="1"/>
      <protection locked="0"/>
    </xf>
    <xf numFmtId="0" fontId="2" fillId="0" borderId="4" xfId="1" applyFont="1" applyBorder="1" applyProtection="1">
      <protection locked="0"/>
    </xf>
    <xf numFmtId="164" fontId="2" fillId="0" borderId="4" xfId="3" applyNumberFormat="1" applyFont="1" applyBorder="1" applyProtection="1">
      <protection locked="0"/>
    </xf>
    <xf numFmtId="164" fontId="2" fillId="0" borderId="5" xfId="3" applyNumberFormat="1" applyFont="1" applyBorder="1" applyProtection="1">
      <protection locked="0"/>
    </xf>
    <xf numFmtId="0" fontId="2" fillId="0" borderId="0" xfId="1" applyFont="1"/>
    <xf numFmtId="0" fontId="2" fillId="0" borderId="6" xfId="1" applyFont="1" applyBorder="1" applyAlignment="1">
      <alignment wrapText="1"/>
    </xf>
    <xf numFmtId="0" fontId="2" fillId="0" borderId="7" xfId="1" applyFont="1" applyBorder="1" applyAlignment="1" applyProtection="1">
      <alignment horizontal="center"/>
      <protection locked="0"/>
    </xf>
    <xf numFmtId="165" fontId="2" fillId="0" borderId="7" xfId="3" applyNumberFormat="1" applyFont="1" applyFill="1" applyBorder="1" applyProtection="1"/>
    <xf numFmtId="165" fontId="2" fillId="0" borderId="8" xfId="3" applyNumberFormat="1" applyFont="1" applyFill="1" applyBorder="1" applyProtection="1"/>
    <xf numFmtId="166" fontId="2" fillId="0" borderId="0" xfId="1" applyNumberFormat="1" applyFont="1" applyProtection="1">
      <protection locked="0"/>
    </xf>
    <xf numFmtId="166" fontId="4" fillId="0" borderId="0" xfId="1" applyNumberFormat="1" applyFont="1" applyAlignment="1" applyProtection="1">
      <alignment wrapText="1"/>
      <protection locked="0"/>
    </xf>
    <xf numFmtId="165" fontId="9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0" fontId="10" fillId="0" borderId="6" xfId="1" applyFont="1" applyBorder="1" applyAlignment="1">
      <alignment wrapText="1"/>
    </xf>
    <xf numFmtId="3" fontId="11" fillId="0" borderId="0" xfId="0" applyNumberFormat="1" applyFont="1" applyAlignment="1">
      <alignment horizontal="right" vertical="center" wrapText="1"/>
    </xf>
    <xf numFmtId="0" fontId="2" fillId="0" borderId="9" xfId="1" applyFont="1" applyBorder="1" applyAlignment="1">
      <alignment wrapText="1"/>
    </xf>
    <xf numFmtId="0" fontId="2" fillId="0" borderId="10" xfId="1" applyFont="1" applyBorder="1" applyAlignment="1" applyProtection="1">
      <alignment horizontal="center"/>
      <protection locked="0"/>
    </xf>
    <xf numFmtId="0" fontId="8" fillId="0" borderId="11" xfId="1" applyFont="1" applyBorder="1" applyAlignment="1">
      <alignment wrapText="1"/>
    </xf>
    <xf numFmtId="0" fontId="8" fillId="0" borderId="12" xfId="1" applyFont="1" applyBorder="1" applyAlignment="1" applyProtection="1">
      <alignment horizontal="center"/>
      <protection locked="0"/>
    </xf>
    <xf numFmtId="165" fontId="8" fillId="0" borderId="12" xfId="3" applyNumberFormat="1" applyFont="1" applyFill="1" applyBorder="1" applyProtection="1"/>
    <xf numFmtId="165" fontId="8" fillId="0" borderId="13" xfId="3" applyNumberFormat="1" applyFont="1" applyFill="1" applyBorder="1" applyProtection="1"/>
    <xf numFmtId="166" fontId="8" fillId="0" borderId="0" xfId="1" applyNumberFormat="1" applyFont="1" applyProtection="1">
      <protection locked="0"/>
    </xf>
    <xf numFmtId="165" fontId="12" fillId="0" borderId="0" xfId="3" applyNumberFormat="1" applyFont="1" applyFill="1" applyBorder="1" applyProtection="1">
      <protection locked="0"/>
    </xf>
    <xf numFmtId="0" fontId="8" fillId="0" borderId="3" xfId="1" applyFont="1" applyBorder="1" applyAlignment="1">
      <alignment wrapText="1"/>
    </xf>
    <xf numFmtId="0" fontId="2" fillId="0" borderId="4" xfId="1" applyFont="1" applyBorder="1" applyAlignment="1" applyProtection="1">
      <alignment horizontal="center"/>
      <protection locked="0"/>
    </xf>
    <xf numFmtId="165" fontId="2" fillId="0" borderId="4" xfId="3" applyNumberFormat="1" applyFont="1" applyFill="1" applyBorder="1" applyProtection="1">
      <protection locked="0"/>
    </xf>
    <xf numFmtId="165" fontId="2" fillId="0" borderId="14" xfId="3" applyNumberFormat="1" applyFont="1" applyFill="1" applyBorder="1" applyProtection="1">
      <protection locked="0"/>
    </xf>
    <xf numFmtId="0" fontId="4" fillId="0" borderId="0" xfId="1" applyFont="1" applyAlignment="1" applyProtection="1">
      <alignment wrapText="1"/>
      <protection locked="0"/>
    </xf>
    <xf numFmtId="0" fontId="2" fillId="0" borderId="15" xfId="1" applyFont="1" applyBorder="1" applyAlignment="1">
      <alignment wrapText="1"/>
    </xf>
    <xf numFmtId="0" fontId="2" fillId="0" borderId="16" xfId="1" applyFont="1" applyBorder="1" applyAlignment="1" applyProtection="1">
      <alignment horizontal="center"/>
      <protection locked="0"/>
    </xf>
    <xf numFmtId="0" fontId="2" fillId="0" borderId="6" xfId="1" applyFont="1" applyBorder="1"/>
    <xf numFmtId="166" fontId="2" fillId="0" borderId="8" xfId="3" applyNumberFormat="1" applyFont="1" applyFill="1" applyBorder="1" applyProtection="1"/>
    <xf numFmtId="166" fontId="13" fillId="0" borderId="0" xfId="1" applyNumberFormat="1" applyFont="1" applyProtection="1">
      <protection locked="0"/>
    </xf>
    <xf numFmtId="165" fontId="8" fillId="0" borderId="12" xfId="3" applyNumberFormat="1" applyFont="1" applyBorder="1" applyProtection="1"/>
    <xf numFmtId="165" fontId="8" fillId="0" borderId="13" xfId="3" applyNumberFormat="1" applyFont="1" applyBorder="1" applyProtection="1"/>
    <xf numFmtId="0" fontId="8" fillId="0" borderId="4" xfId="1" applyFont="1" applyBorder="1" applyAlignment="1" applyProtection="1">
      <alignment horizontal="center"/>
      <protection locked="0"/>
    </xf>
    <xf numFmtId="165" fontId="8" fillId="0" borderId="4" xfId="3" applyNumberFormat="1" applyFont="1" applyBorder="1" applyProtection="1"/>
    <xf numFmtId="165" fontId="8" fillId="0" borderId="5" xfId="3" applyNumberFormat="1" applyFont="1" applyBorder="1" applyProtection="1"/>
    <xf numFmtId="0" fontId="2" fillId="0" borderId="7" xfId="1" applyFont="1" applyBorder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166" fontId="9" fillId="0" borderId="0" xfId="1" applyNumberFormat="1" applyFont="1" applyProtection="1">
      <protection locked="0"/>
    </xf>
    <xf numFmtId="0" fontId="2" fillId="2" borderId="0" xfId="1" applyFont="1" applyFill="1" applyProtection="1">
      <protection locked="0"/>
    </xf>
    <xf numFmtId="0" fontId="14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2" fillId="0" borderId="10" xfId="1" applyFont="1" applyBorder="1" applyProtection="1">
      <protection locked="0"/>
    </xf>
    <xf numFmtId="0" fontId="8" fillId="0" borderId="12" xfId="1" applyFont="1" applyBorder="1" applyProtection="1">
      <protection locked="0"/>
    </xf>
    <xf numFmtId="165" fontId="12" fillId="0" borderId="7" xfId="3" applyNumberFormat="1" applyFont="1" applyBorder="1" applyAlignment="1" applyProtection="1">
      <protection locked="0"/>
    </xf>
    <xf numFmtId="0" fontId="2" fillId="0" borderId="16" xfId="1" applyFont="1" applyBorder="1" applyProtection="1">
      <protection locked="0"/>
    </xf>
    <xf numFmtId="165" fontId="15" fillId="0" borderId="0" xfId="3" applyNumberFormat="1" applyFont="1" applyBorder="1" applyProtection="1">
      <protection locked="0"/>
    </xf>
    <xf numFmtId="165" fontId="15" fillId="0" borderId="0" xfId="3" applyNumberFormat="1" applyFont="1" applyBorder="1" applyAlignment="1" applyProtection="1">
      <alignment wrapText="1"/>
      <protection locked="0"/>
    </xf>
    <xf numFmtId="165" fontId="15" fillId="0" borderId="7" xfId="3" applyNumberFormat="1" applyFont="1" applyBorder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164" fontId="2" fillId="0" borderId="0" xfId="3" applyNumberFormat="1" applyFont="1" applyProtection="1">
      <protection locked="0"/>
    </xf>
    <xf numFmtId="0" fontId="2" fillId="3" borderId="0" xfId="1" applyFont="1" applyFill="1" applyAlignment="1" applyProtection="1">
      <alignment wrapText="1"/>
      <protection locked="0"/>
    </xf>
    <xf numFmtId="0" fontId="2" fillId="3" borderId="0" xfId="1" applyFont="1" applyFill="1" applyProtection="1">
      <protection locked="0"/>
    </xf>
    <xf numFmtId="4" fontId="2" fillId="3" borderId="0" xfId="3" applyNumberFormat="1" applyFont="1" applyFill="1" applyProtection="1">
      <protection locked="0"/>
    </xf>
    <xf numFmtId="0" fontId="4" fillId="0" borderId="0" xfId="1" applyFont="1" applyProtection="1">
      <protection locked="0"/>
    </xf>
    <xf numFmtId="3" fontId="16" fillId="0" borderId="0" xfId="1" applyNumberFormat="1" applyFont="1" applyProtection="1">
      <protection locked="0"/>
    </xf>
    <xf numFmtId="167" fontId="3" fillId="0" borderId="0" xfId="1" applyNumberFormat="1" applyFont="1" applyAlignment="1" applyProtection="1">
      <alignment vertical="center" wrapText="1"/>
      <protection locked="0"/>
    </xf>
    <xf numFmtId="3" fontId="3" fillId="0" borderId="0" xfId="1" applyNumberFormat="1" applyFont="1" applyAlignment="1" applyProtection="1">
      <alignment vertical="center" wrapText="1"/>
      <protection locked="0"/>
    </xf>
    <xf numFmtId="167" fontId="3" fillId="0" borderId="0" xfId="1" applyNumberFormat="1" applyFont="1" applyAlignment="1" applyProtection="1">
      <alignment horizontal="left" vertical="center" wrapText="1"/>
      <protection locked="0"/>
    </xf>
    <xf numFmtId="3" fontId="17" fillId="0" borderId="0" xfId="1" applyNumberFormat="1" applyFont="1" applyProtection="1">
      <protection locked="0"/>
    </xf>
    <xf numFmtId="167" fontId="3" fillId="0" borderId="0" xfId="1" applyNumberFormat="1" applyFont="1" applyAlignment="1" applyProtection="1">
      <alignment horizontal="left" vertical="top"/>
      <protection locked="0"/>
    </xf>
    <xf numFmtId="3" fontId="3" fillId="0" borderId="0" xfId="1" applyNumberFormat="1" applyFont="1" applyAlignment="1" applyProtection="1">
      <alignment vertical="center"/>
      <protection locked="0"/>
    </xf>
    <xf numFmtId="0" fontId="3" fillId="0" borderId="0" xfId="1" applyFont="1" applyAlignment="1">
      <alignment horizontal="right" wrapText="1"/>
    </xf>
    <xf numFmtId="0" fontId="3" fillId="0" borderId="17" xfId="1" applyFont="1" applyBorder="1" applyAlignment="1">
      <alignment horizontal="center" wrapText="1"/>
    </xf>
    <xf numFmtId="3" fontId="7" fillId="0" borderId="12" xfId="2" quotePrefix="1" applyNumberFormat="1" applyFont="1" applyBorder="1" applyAlignment="1">
      <alignment horizontal="center" vertical="center" wrapText="1"/>
    </xf>
    <xf numFmtId="169" fontId="3" fillId="0" borderId="12" xfId="4" applyNumberFormat="1" applyFont="1" applyBorder="1" applyAlignment="1" applyProtection="1">
      <alignment horizontal="right" vertical="center" wrapText="1"/>
    </xf>
    <xf numFmtId="169" fontId="3" fillId="0" borderId="13" xfId="4" applyNumberFormat="1" applyFont="1" applyFill="1" applyBorder="1" applyAlignment="1" applyProtection="1">
      <alignment horizontal="right" vertical="center" wrapText="1"/>
    </xf>
    <xf numFmtId="0" fontId="14" fillId="0" borderId="0" xfId="1" applyFont="1"/>
    <xf numFmtId="0" fontId="9" fillId="0" borderId="0" xfId="1" applyFont="1"/>
    <xf numFmtId="165" fontId="2" fillId="0" borderId="18" xfId="3" applyNumberFormat="1" applyFont="1" applyBorder="1" applyProtection="1"/>
    <xf numFmtId="165" fontId="2" fillId="0" borderId="19" xfId="3" applyNumberFormat="1" applyFont="1" applyBorder="1" applyProtection="1"/>
    <xf numFmtId="166" fontId="2" fillId="0" borderId="0" xfId="1" applyNumberFormat="1" applyFont="1"/>
    <xf numFmtId="165" fontId="2" fillId="0" borderId="0" xfId="1" applyNumberFormat="1" applyFont="1"/>
    <xf numFmtId="166" fontId="19" fillId="0" borderId="0" xfId="1" applyNumberFormat="1" applyFont="1"/>
    <xf numFmtId="170" fontId="9" fillId="0" borderId="0" xfId="1" applyNumberFormat="1" applyFont="1"/>
    <xf numFmtId="9" fontId="2" fillId="0" borderId="0" xfId="1" applyNumberFormat="1" applyFont="1"/>
    <xf numFmtId="171" fontId="2" fillId="0" borderId="0" xfId="1" applyNumberFormat="1" applyFont="1"/>
    <xf numFmtId="165" fontId="8" fillId="0" borderId="20" xfId="3" applyNumberFormat="1" applyFont="1" applyBorder="1" applyProtection="1"/>
    <xf numFmtId="165" fontId="8" fillId="0" borderId="21" xfId="3" applyNumberFormat="1" applyFont="1" applyBorder="1" applyProtection="1"/>
    <xf numFmtId="165" fontId="8" fillId="0" borderId="0" xfId="3" applyNumberFormat="1" applyFont="1" applyBorder="1"/>
    <xf numFmtId="165" fontId="20" fillId="0" borderId="0" xfId="3" applyNumberFormat="1" applyFont="1" applyBorder="1"/>
    <xf numFmtId="165" fontId="21" fillId="0" borderId="0" xfId="1" applyNumberFormat="1" applyFont="1"/>
    <xf numFmtId="0" fontId="2" fillId="0" borderId="0" xfId="0" applyFont="1"/>
    <xf numFmtId="0" fontId="2" fillId="0" borderId="1" xfId="1" applyFont="1" applyBorder="1" applyAlignment="1">
      <alignment wrapText="1"/>
    </xf>
    <xf numFmtId="0" fontId="2" fillId="0" borderId="2" xfId="1" applyFont="1" applyBorder="1" applyAlignment="1" applyProtection="1">
      <alignment horizontal="center"/>
      <protection locked="0"/>
    </xf>
    <xf numFmtId="165" fontId="2" fillId="0" borderId="22" xfId="3" applyNumberFormat="1" applyFont="1" applyBorder="1" applyProtection="1"/>
    <xf numFmtId="0" fontId="2" fillId="0" borderId="23" xfId="1" applyFont="1" applyBorder="1" applyAlignment="1" applyProtection="1">
      <alignment horizontal="center"/>
      <protection locked="0"/>
    </xf>
    <xf numFmtId="165" fontId="2" fillId="0" borderId="24" xfId="3" applyNumberFormat="1" applyFont="1" applyBorder="1" applyProtection="1"/>
    <xf numFmtId="165" fontId="2" fillId="0" borderId="25" xfId="3" applyNumberFormat="1" applyFont="1" applyBorder="1" applyProtection="1"/>
    <xf numFmtId="0" fontId="2" fillId="0" borderId="26" xfId="1" applyFont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165" fontId="2" fillId="0" borderId="27" xfId="3" applyNumberFormat="1" applyFont="1" applyBorder="1" applyProtection="1"/>
    <xf numFmtId="165" fontId="2" fillId="0" borderId="28" xfId="3" applyNumberFormat="1" applyFont="1" applyBorder="1" applyProtection="1"/>
    <xf numFmtId="0" fontId="2" fillId="0" borderId="29" xfId="1" applyFont="1" applyBorder="1" applyAlignment="1">
      <alignment wrapText="1"/>
    </xf>
    <xf numFmtId="0" fontId="8" fillId="0" borderId="30" xfId="1" applyFont="1" applyBorder="1" applyAlignment="1">
      <alignment wrapText="1"/>
    </xf>
    <xf numFmtId="0" fontId="8" fillId="0" borderId="26" xfId="1" applyFont="1" applyBorder="1" applyAlignment="1" applyProtection="1">
      <alignment horizontal="center"/>
      <protection locked="0"/>
    </xf>
    <xf numFmtId="165" fontId="8" fillId="0" borderId="31" xfId="3" applyNumberFormat="1" applyFont="1" applyBorder="1" applyProtection="1"/>
    <xf numFmtId="165" fontId="8" fillId="0" borderId="32" xfId="3" applyNumberFormat="1" applyFont="1" applyBorder="1" applyProtection="1"/>
    <xf numFmtId="165" fontId="2" fillId="0" borderId="33" xfId="3" applyNumberFormat="1" applyFont="1" applyBorder="1" applyProtection="1"/>
    <xf numFmtId="165" fontId="2" fillId="0" borderId="34" xfId="3" applyNumberFormat="1" applyFont="1" applyBorder="1" applyProtection="1"/>
    <xf numFmtId="165" fontId="9" fillId="0" borderId="0" xfId="1" applyNumberFormat="1" applyFont="1"/>
    <xf numFmtId="165" fontId="8" fillId="0" borderId="20" xfId="3" applyNumberFormat="1" applyFont="1" applyBorder="1" applyAlignment="1" applyProtection="1">
      <alignment wrapText="1"/>
    </xf>
    <xf numFmtId="165" fontId="8" fillId="0" borderId="21" xfId="3" applyNumberFormat="1" applyFont="1" applyBorder="1" applyAlignment="1" applyProtection="1">
      <alignment wrapText="1"/>
    </xf>
    <xf numFmtId="165" fontId="8" fillId="0" borderId="0" xfId="3" applyNumberFormat="1" applyFont="1" applyBorder="1" applyAlignment="1">
      <alignment wrapText="1"/>
    </xf>
    <xf numFmtId="165" fontId="20" fillId="0" borderId="0" xfId="3" applyNumberFormat="1" applyFont="1" applyBorder="1" applyAlignment="1"/>
    <xf numFmtId="0" fontId="2" fillId="0" borderId="35" xfId="1" applyFont="1" applyBorder="1" applyAlignment="1" applyProtection="1">
      <alignment horizontal="center"/>
      <protection locked="0"/>
    </xf>
    <xf numFmtId="0" fontId="2" fillId="0" borderId="11" xfId="1" applyFont="1" applyBorder="1" applyAlignment="1">
      <alignment wrapText="1"/>
    </xf>
    <xf numFmtId="0" fontId="2" fillId="0" borderId="12" xfId="1" applyFont="1" applyBorder="1" applyAlignment="1" applyProtection="1">
      <alignment horizontal="center"/>
      <protection locked="0"/>
    </xf>
    <xf numFmtId="165" fontId="2" fillId="0" borderId="26" xfId="3" applyNumberFormat="1" applyFont="1" applyBorder="1" applyProtection="1"/>
    <xf numFmtId="165" fontId="2" fillId="0" borderId="36" xfId="3" applyNumberFormat="1" applyFont="1" applyBorder="1" applyProtection="1"/>
    <xf numFmtId="0" fontId="2" fillId="0" borderId="37" xfId="1" applyFont="1" applyBorder="1" applyAlignment="1">
      <alignment wrapText="1"/>
    </xf>
    <xf numFmtId="0" fontId="8" fillId="0" borderId="1" xfId="1" applyFont="1" applyBorder="1" applyAlignment="1">
      <alignment wrapText="1"/>
    </xf>
    <xf numFmtId="0" fontId="8" fillId="0" borderId="2" xfId="1" applyFont="1" applyBorder="1" applyProtection="1">
      <protection locked="0"/>
    </xf>
    <xf numFmtId="165" fontId="8" fillId="0" borderId="38" xfId="3" applyNumberFormat="1" applyFont="1" applyBorder="1" applyProtection="1"/>
    <xf numFmtId="165" fontId="8" fillId="0" borderId="39" xfId="3" applyNumberFormat="1" applyFont="1" applyBorder="1" applyProtection="1"/>
    <xf numFmtId="165" fontId="2" fillId="0" borderId="40" xfId="3" applyNumberFormat="1" applyFont="1" applyBorder="1" applyProtection="1"/>
    <xf numFmtId="165" fontId="2" fillId="0" borderId="14" xfId="3" applyNumberFormat="1" applyFont="1" applyBorder="1" applyProtection="1"/>
    <xf numFmtId="165" fontId="2" fillId="0" borderId="34" xfId="3" applyNumberFormat="1" applyFont="1" applyBorder="1" applyAlignment="1" applyProtection="1">
      <alignment wrapText="1"/>
    </xf>
    <xf numFmtId="165" fontId="21" fillId="0" borderId="7" xfId="1" applyNumberFormat="1" applyFont="1" applyBorder="1"/>
    <xf numFmtId="0" fontId="2" fillId="0" borderId="23" xfId="1" applyFont="1" applyBorder="1" applyProtection="1">
      <protection locked="0"/>
    </xf>
    <xf numFmtId="165" fontId="4" fillId="0" borderId="25" xfId="3" applyNumberFormat="1" applyFont="1" applyBorder="1" applyAlignment="1" applyProtection="1">
      <alignment wrapText="1"/>
    </xf>
    <xf numFmtId="165" fontId="2" fillId="0" borderId="25" xfId="3" applyNumberFormat="1" applyFont="1" applyBorder="1" applyAlignment="1" applyProtection="1">
      <alignment wrapText="1"/>
    </xf>
    <xf numFmtId="0" fontId="2" fillId="0" borderId="35" xfId="1" applyFont="1" applyBorder="1" applyProtection="1">
      <protection locked="0"/>
    </xf>
    <xf numFmtId="165" fontId="2" fillId="0" borderId="41" xfId="3" applyNumberFormat="1" applyFont="1" applyBorder="1" applyProtection="1"/>
    <xf numFmtId="0" fontId="10" fillId="0" borderId="15" xfId="1" applyFont="1" applyBorder="1" applyAlignment="1">
      <alignment wrapText="1"/>
    </xf>
    <xf numFmtId="166" fontId="14" fillId="0" borderId="0" xfId="1" applyNumberFormat="1" applyFont="1"/>
    <xf numFmtId="165" fontId="10" fillId="0" borderId="33" xfId="3" applyNumberFormat="1" applyFont="1" applyBorder="1" applyProtection="1"/>
    <xf numFmtId="165" fontId="10" fillId="0" borderId="34" xfId="3" applyNumberFormat="1" applyFont="1" applyBorder="1" applyProtection="1"/>
    <xf numFmtId="170" fontId="2" fillId="0" borderId="0" xfId="1" applyNumberFormat="1" applyFont="1"/>
    <xf numFmtId="165" fontId="10" fillId="0" borderId="18" xfId="3" applyNumberFormat="1" applyFont="1" applyBorder="1" applyProtection="1"/>
    <xf numFmtId="165" fontId="10" fillId="0" borderId="19" xfId="3" applyNumberFormat="1" applyFont="1" applyBorder="1" applyProtection="1"/>
    <xf numFmtId="165" fontId="4" fillId="0" borderId="33" xfId="3" applyNumberFormat="1" applyFont="1" applyBorder="1" applyProtection="1"/>
    <xf numFmtId="165" fontId="4" fillId="0" borderId="0" xfId="1" applyNumberFormat="1" applyFont="1"/>
    <xf numFmtId="0" fontId="10" fillId="0" borderId="9" xfId="1" applyFont="1" applyBorder="1" applyAlignment="1">
      <alignment wrapText="1"/>
    </xf>
    <xf numFmtId="165" fontId="10" fillId="0" borderId="27" xfId="3" applyNumberFormat="1" applyFont="1" applyBorder="1" applyProtection="1"/>
    <xf numFmtId="165" fontId="10" fillId="0" borderId="28" xfId="3" applyNumberFormat="1" applyFont="1" applyBorder="1" applyProtection="1"/>
    <xf numFmtId="0" fontId="8" fillId="0" borderId="20" xfId="1" applyFont="1" applyBorder="1" applyProtection="1">
      <protection locked="0"/>
    </xf>
    <xf numFmtId="165" fontId="8" fillId="0" borderId="31" xfId="3" applyNumberFormat="1" applyFont="1" applyBorder="1" applyAlignment="1" applyProtection="1">
      <alignment wrapText="1"/>
    </xf>
    <xf numFmtId="165" fontId="8" fillId="0" borderId="32" xfId="3" applyNumberFormat="1" applyFont="1" applyBorder="1" applyAlignment="1" applyProtection="1">
      <alignment wrapText="1"/>
    </xf>
    <xf numFmtId="0" fontId="8" fillId="0" borderId="37" xfId="1" applyFont="1" applyBorder="1" applyAlignment="1">
      <alignment wrapText="1"/>
    </xf>
    <xf numFmtId="0" fontId="8" fillId="0" borderId="41" xfId="1" applyFont="1" applyBorder="1" applyProtection="1">
      <protection locked="0"/>
    </xf>
    <xf numFmtId="165" fontId="8" fillId="0" borderId="41" xfId="3" applyNumberFormat="1" applyFont="1" applyBorder="1" applyAlignment="1" applyProtection="1">
      <alignment wrapText="1"/>
    </xf>
    <xf numFmtId="165" fontId="8" fillId="0" borderId="22" xfId="3" applyNumberFormat="1" applyFont="1" applyBorder="1" applyAlignment="1" applyProtection="1">
      <alignment wrapText="1"/>
    </xf>
    <xf numFmtId="165" fontId="4" fillId="0" borderId="33" xfId="3" applyNumberFormat="1" applyFont="1" applyFill="1" applyBorder="1" applyProtection="1"/>
    <xf numFmtId="49" fontId="2" fillId="0" borderId="29" xfId="1" applyNumberFormat="1" applyFont="1" applyBorder="1" applyAlignment="1">
      <alignment wrapText="1"/>
    </xf>
    <xf numFmtId="165" fontId="4" fillId="0" borderId="24" xfId="3" applyNumberFormat="1" applyFont="1" applyBorder="1" applyProtection="1"/>
    <xf numFmtId="165" fontId="4" fillId="0" borderId="25" xfId="3" applyNumberFormat="1" applyFont="1" applyBorder="1" applyProtection="1"/>
    <xf numFmtId="0" fontId="8" fillId="0" borderId="6" xfId="1" applyFont="1" applyBorder="1" applyAlignment="1">
      <alignment wrapText="1"/>
    </xf>
    <xf numFmtId="0" fontId="8" fillId="0" borderId="7" xfId="1" applyFont="1" applyBorder="1" applyProtection="1">
      <protection locked="0"/>
    </xf>
    <xf numFmtId="165" fontId="8" fillId="0" borderId="33" xfId="3" applyNumberFormat="1" applyFont="1" applyBorder="1" applyProtection="1"/>
    <xf numFmtId="165" fontId="8" fillId="0" borderId="34" xfId="3" applyNumberFormat="1" applyFont="1" applyBorder="1" applyProtection="1"/>
    <xf numFmtId="0" fontId="8" fillId="3" borderId="29" xfId="1" applyFont="1" applyFill="1" applyBorder="1" applyAlignment="1">
      <alignment wrapText="1"/>
    </xf>
    <xf numFmtId="0" fontId="8" fillId="3" borderId="23" xfId="1" applyFont="1" applyFill="1" applyBorder="1" applyAlignment="1" applyProtection="1">
      <alignment horizontal="center"/>
      <protection locked="0"/>
    </xf>
    <xf numFmtId="166" fontId="8" fillId="3" borderId="24" xfId="3" applyNumberFormat="1" applyFont="1" applyFill="1" applyBorder="1" applyProtection="1"/>
    <xf numFmtId="166" fontId="8" fillId="3" borderId="25" xfId="3" applyNumberFormat="1" applyFont="1" applyFill="1" applyBorder="1" applyProtection="1"/>
    <xf numFmtId="0" fontId="13" fillId="0" borderId="0" xfId="1" applyFont="1"/>
    <xf numFmtId="165" fontId="2" fillId="0" borderId="0" xfId="3" applyNumberFormat="1" applyFont="1" applyFill="1" applyBorder="1" applyProtection="1"/>
    <xf numFmtId="0" fontId="2" fillId="0" borderId="0" xfId="1" applyFont="1" applyAlignment="1">
      <alignment wrapText="1"/>
    </xf>
    <xf numFmtId="165" fontId="2" fillId="0" borderId="0" xfId="3" applyNumberFormat="1" applyFont="1" applyBorder="1" applyProtection="1"/>
    <xf numFmtId="167" fontId="3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vertical="center" wrapText="1"/>
    </xf>
    <xf numFmtId="167" fontId="3" fillId="0" borderId="0" xfId="1" applyNumberFormat="1" applyFont="1" applyAlignment="1">
      <alignment horizontal="left" vertical="center" wrapText="1"/>
    </xf>
    <xf numFmtId="3" fontId="17" fillId="0" borderId="0" xfId="1" applyNumberFormat="1" applyFont="1"/>
    <xf numFmtId="167" fontId="3" fillId="0" borderId="0" xfId="1" applyNumberFormat="1" applyFont="1" applyAlignment="1">
      <alignment horizontal="left" vertical="top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wrapText="1"/>
    </xf>
    <xf numFmtId="0" fontId="1" fillId="0" borderId="0" xfId="1"/>
    <xf numFmtId="3" fontId="3" fillId="0" borderId="0" xfId="1" applyNumberFormat="1" applyFont="1" applyAlignment="1">
      <alignment horizontal="center" wrapText="1"/>
    </xf>
  </cellXfs>
  <cellStyles count="5">
    <cellStyle name="Comma 113" xfId="3" xr:uid="{B2C3AC69-AD7F-4018-9BEE-7D431708C868}"/>
    <cellStyle name="Normal" xfId="0" builtinId="0"/>
    <cellStyle name="Normal 119" xfId="1" xr:uid="{68B1B6DE-E8EE-4127-909A-FFD0B7F9CC32}"/>
    <cellStyle name="S4" xfId="2" xr:uid="{5D1A6F46-F51C-4C5B-A5B9-D05F0E44FB3A}"/>
    <cellStyle name="Финансовый 2 2" xfId="4" xr:uid="{B8FA8CB4-E63B-49FC-9303-2E434B74C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A964-45B7-4707-A811-4D4ABB1D63FC}">
  <sheetPr>
    <tabColor rgb="FF006590"/>
    <pageSetUpPr fitToPage="1"/>
  </sheetPr>
  <dimension ref="A3:X68"/>
  <sheetViews>
    <sheetView tabSelected="1" view="pageBreakPreview" topLeftCell="B1" zoomScale="60" zoomScaleNormal="70" workbookViewId="0">
      <selection activeCell="B1" sqref="B1"/>
    </sheetView>
  </sheetViews>
  <sheetFormatPr defaultColWidth="9.109375" defaultRowHeight="18.75" customHeight="1" outlineLevelRow="1" outlineLevelCol="1" x14ac:dyDescent="0.35"/>
  <cols>
    <col min="1" max="1" width="0" style="1" hidden="1" customWidth="1" outlineLevel="1"/>
    <col min="2" max="2" width="90.33203125" style="3" bestFit="1" customWidth="1" collapsed="1"/>
    <col min="3" max="3" width="16.5546875" style="1" hidden="1" customWidth="1" outlineLevel="1"/>
    <col min="4" max="4" width="25.109375" style="63" customWidth="1" collapsed="1"/>
    <col min="5" max="5" width="25.109375" style="63" customWidth="1"/>
    <col min="6" max="6" width="0" style="1" hidden="1" customWidth="1" outlineLevel="1"/>
    <col min="7" max="7" width="15.5546875" style="1" hidden="1" customWidth="1" outlineLevel="1"/>
    <col min="8" max="8" width="14.44140625" style="3" hidden="1" customWidth="1" outlineLevel="1"/>
    <col min="9" max="9" width="19.6640625" style="1" hidden="1" customWidth="1" outlineLevel="1"/>
    <col min="10" max="10" width="14.6640625" style="1" hidden="1" customWidth="1" outlineLevel="1"/>
    <col min="11" max="13" width="0" style="1" hidden="1" customWidth="1" outlineLevel="1"/>
    <col min="14" max="17" width="9.109375" style="1" hidden="1" customWidth="1" outlineLevel="1"/>
    <col min="18" max="18" width="14.44140625" style="1" bestFit="1" customWidth="1" collapsed="1"/>
    <col min="19" max="19" width="14.6640625" style="1" bestFit="1" customWidth="1"/>
    <col min="20" max="22" width="9.109375" style="1"/>
    <col min="23" max="23" width="10.5546875" style="1" bestFit="1" customWidth="1"/>
    <col min="24" max="16384" width="9.109375" style="1"/>
  </cols>
  <sheetData>
    <row r="3" spans="1:19" ht="18.75" customHeight="1" x14ac:dyDescent="0.35">
      <c r="B3" s="178" t="s">
        <v>0</v>
      </c>
      <c r="C3" s="178"/>
      <c r="D3" s="178"/>
      <c r="E3" s="178"/>
    </row>
    <row r="4" spans="1:19" ht="18.75" customHeight="1" x14ac:dyDescent="0.35">
      <c r="B4" s="178" t="s">
        <v>1</v>
      </c>
      <c r="C4" s="178"/>
      <c r="D4" s="178"/>
      <c r="E4" s="178"/>
    </row>
    <row r="5" spans="1:19" ht="18.75" customHeight="1" x14ac:dyDescent="0.35">
      <c r="B5" s="178" t="s">
        <v>256</v>
      </c>
      <c r="C5" s="178"/>
      <c r="D5" s="178"/>
      <c r="E5" s="178"/>
    </row>
    <row r="6" spans="1:19" ht="18.75" customHeight="1" thickBot="1" x14ac:dyDescent="0.4">
      <c r="B6" s="4"/>
      <c r="C6" s="5"/>
      <c r="D6" s="6"/>
      <c r="E6" s="7" t="s">
        <v>2</v>
      </c>
    </row>
    <row r="7" spans="1:19" ht="42.75" customHeight="1" thickBot="1" x14ac:dyDescent="0.4">
      <c r="B7" s="8"/>
      <c r="C7" s="9" t="s">
        <v>3</v>
      </c>
      <c r="D7" s="10" t="s">
        <v>257</v>
      </c>
      <c r="E7" s="10" t="s">
        <v>4</v>
      </c>
    </row>
    <row r="8" spans="1:19" ht="18.75" customHeight="1" x14ac:dyDescent="0.35">
      <c r="B8" s="11" t="s">
        <v>5</v>
      </c>
      <c r="C8" s="12"/>
      <c r="D8" s="13"/>
      <c r="E8" s="14"/>
    </row>
    <row r="9" spans="1:19" ht="18.75" customHeight="1" x14ac:dyDescent="0.35">
      <c r="A9" s="15">
        <v>1</v>
      </c>
      <c r="B9" s="16" t="s">
        <v>6</v>
      </c>
      <c r="C9" s="17">
        <v>12</v>
      </c>
      <c r="D9" s="18">
        <v>952773</v>
      </c>
      <c r="E9" s="19">
        <v>743868</v>
      </c>
      <c r="G9" s="20"/>
      <c r="H9" s="21"/>
      <c r="I9" s="20" t="s">
        <v>7</v>
      </c>
      <c r="J9" s="22"/>
      <c r="R9" s="20"/>
      <c r="S9" s="23"/>
    </row>
    <row r="10" spans="1:19" ht="18.75" customHeight="1" x14ac:dyDescent="0.35">
      <c r="A10" s="15">
        <v>2</v>
      </c>
      <c r="B10" s="16" t="s">
        <v>8</v>
      </c>
      <c r="C10" s="17">
        <f>C9+1</f>
        <v>13</v>
      </c>
      <c r="D10" s="18">
        <v>1112</v>
      </c>
      <c r="E10" s="19">
        <v>194</v>
      </c>
      <c r="G10" s="20"/>
      <c r="H10" s="21"/>
      <c r="I10" s="20" t="s">
        <v>9</v>
      </c>
      <c r="J10" s="22"/>
      <c r="R10" s="20"/>
      <c r="S10" s="23"/>
    </row>
    <row r="11" spans="1:19" ht="18.75" customHeight="1" x14ac:dyDescent="0.35">
      <c r="A11" s="15">
        <v>3</v>
      </c>
      <c r="B11" s="16" t="s">
        <v>10</v>
      </c>
      <c r="C11" s="17"/>
      <c r="D11" s="18">
        <v>72778</v>
      </c>
      <c r="E11" s="19">
        <v>63834</v>
      </c>
      <c r="G11" s="20"/>
      <c r="H11" s="21"/>
      <c r="I11" s="20" t="s">
        <v>11</v>
      </c>
      <c r="J11" s="22"/>
      <c r="R11" s="20"/>
      <c r="S11" s="23"/>
    </row>
    <row r="12" spans="1:19" ht="18.75" customHeight="1" x14ac:dyDescent="0.35">
      <c r="A12" s="15">
        <v>4</v>
      </c>
      <c r="B12" s="16" t="s">
        <v>12</v>
      </c>
      <c r="C12" s="17">
        <f>C10+1</f>
        <v>14</v>
      </c>
      <c r="D12" s="18">
        <v>42217</v>
      </c>
      <c r="E12" s="19">
        <v>23080</v>
      </c>
      <c r="G12" s="20"/>
      <c r="H12" s="21"/>
      <c r="I12" s="20" t="s">
        <v>13</v>
      </c>
      <c r="J12" s="23"/>
    </row>
    <row r="13" spans="1:19" ht="18.75" hidden="1" customHeight="1" outlineLevel="1" x14ac:dyDescent="0.35">
      <c r="A13" s="15">
        <v>4.0999999999999996</v>
      </c>
      <c r="B13" s="24" t="s">
        <v>14</v>
      </c>
      <c r="C13" s="17">
        <f>C11+1</f>
        <v>1</v>
      </c>
      <c r="D13" s="18">
        <v>0</v>
      </c>
      <c r="E13" s="19"/>
      <c r="G13" s="20"/>
      <c r="H13" s="20"/>
      <c r="I13" s="20"/>
      <c r="J13" s="22"/>
      <c r="S13" s="23"/>
    </row>
    <row r="14" spans="1:19" ht="18.75" hidden="1" customHeight="1" outlineLevel="1" x14ac:dyDescent="0.35">
      <c r="A14" s="15">
        <v>4.2</v>
      </c>
      <c r="B14" s="24" t="s">
        <v>15</v>
      </c>
      <c r="C14" s="17">
        <f>C12+1</f>
        <v>15</v>
      </c>
      <c r="D14" s="18">
        <v>0</v>
      </c>
      <c r="E14" s="19"/>
      <c r="G14" s="20"/>
      <c r="H14" s="21"/>
      <c r="I14" s="20"/>
      <c r="J14" s="22"/>
      <c r="S14" s="23"/>
    </row>
    <row r="15" spans="1:19" ht="18.75" customHeight="1" collapsed="1" x14ac:dyDescent="0.35">
      <c r="A15" s="15">
        <v>5</v>
      </c>
      <c r="B15" s="16" t="s">
        <v>16</v>
      </c>
      <c r="C15" s="17">
        <f>C12+1</f>
        <v>15</v>
      </c>
      <c r="D15" s="18">
        <v>924963</v>
      </c>
      <c r="E15" s="19">
        <v>965270</v>
      </c>
      <c r="G15" s="20"/>
      <c r="H15" s="21"/>
      <c r="I15" s="20" t="s">
        <v>17</v>
      </c>
      <c r="J15" s="23"/>
    </row>
    <row r="16" spans="1:19" ht="18.75" hidden="1" customHeight="1" outlineLevel="1" x14ac:dyDescent="0.35">
      <c r="A16" s="15">
        <v>5.0999999999999996</v>
      </c>
      <c r="B16" s="24" t="s">
        <v>18</v>
      </c>
      <c r="C16" s="17"/>
      <c r="D16" s="18">
        <v>0</v>
      </c>
      <c r="E16" s="19"/>
      <c r="G16" s="20"/>
      <c r="H16" s="20"/>
      <c r="I16" s="20"/>
      <c r="J16" s="22"/>
      <c r="R16" s="20"/>
      <c r="S16" s="23"/>
    </row>
    <row r="17" spans="1:19" ht="18.75" hidden="1" customHeight="1" outlineLevel="1" x14ac:dyDescent="0.35">
      <c r="A17" s="15">
        <v>5.2</v>
      </c>
      <c r="B17" s="24" t="s">
        <v>19</v>
      </c>
      <c r="C17" s="17"/>
      <c r="D17" s="18">
        <v>0</v>
      </c>
      <c r="E17" s="19"/>
      <c r="G17" s="20"/>
      <c r="H17" s="21"/>
      <c r="I17" s="20"/>
      <c r="J17" s="22"/>
      <c r="R17" s="20"/>
      <c r="S17" s="23"/>
    </row>
    <row r="18" spans="1:19" ht="18.75" customHeight="1" collapsed="1" x14ac:dyDescent="0.35">
      <c r="A18" s="15">
        <v>6</v>
      </c>
      <c r="B18" s="16" t="s">
        <v>20</v>
      </c>
      <c r="C18" s="17">
        <v>16</v>
      </c>
      <c r="D18" s="18">
        <v>1152124</v>
      </c>
      <c r="E18" s="19">
        <v>1064206</v>
      </c>
      <c r="G18" s="20"/>
      <c r="H18" s="25"/>
      <c r="I18" s="20" t="s">
        <v>21</v>
      </c>
      <c r="J18" s="22"/>
      <c r="R18" s="20"/>
      <c r="S18" s="23"/>
    </row>
    <row r="19" spans="1:19" ht="18.75" customHeight="1" x14ac:dyDescent="0.35">
      <c r="A19" s="15">
        <v>7</v>
      </c>
      <c r="B19" s="16" t="s">
        <v>22</v>
      </c>
      <c r="C19" s="17"/>
      <c r="D19" s="18">
        <v>109889</v>
      </c>
      <c r="E19" s="19">
        <v>105458</v>
      </c>
      <c r="G19" s="20"/>
      <c r="H19" s="21"/>
      <c r="I19" s="20" t="s">
        <v>23</v>
      </c>
      <c r="J19" s="22"/>
      <c r="R19" s="20"/>
      <c r="S19" s="23"/>
    </row>
    <row r="20" spans="1:19" ht="18.75" customHeight="1" x14ac:dyDescent="0.35">
      <c r="A20" s="15">
        <v>8</v>
      </c>
      <c r="B20" s="16" t="s">
        <v>24</v>
      </c>
      <c r="C20" s="17"/>
      <c r="D20" s="18">
        <v>3396</v>
      </c>
      <c r="E20" s="19">
        <v>2948</v>
      </c>
      <c r="G20" s="20"/>
      <c r="H20" s="21"/>
      <c r="I20" s="20" t="s">
        <v>25</v>
      </c>
      <c r="J20" s="22"/>
      <c r="R20" s="20"/>
      <c r="S20" s="23"/>
    </row>
    <row r="21" spans="1:19" ht="18.75" customHeight="1" x14ac:dyDescent="0.35">
      <c r="A21" s="15">
        <v>36</v>
      </c>
      <c r="B21" s="16" t="s">
        <v>26</v>
      </c>
      <c r="C21" s="17"/>
      <c r="D21" s="18">
        <v>3116</v>
      </c>
      <c r="E21" s="19">
        <v>3079</v>
      </c>
      <c r="G21" s="20"/>
      <c r="H21" s="21"/>
      <c r="I21" s="20"/>
      <c r="J21" s="22"/>
      <c r="S21" s="23"/>
    </row>
    <row r="22" spans="1:19" ht="18.75" customHeight="1" x14ac:dyDescent="0.35">
      <c r="A22" s="15">
        <v>9</v>
      </c>
      <c r="B22" s="16" t="s">
        <v>27</v>
      </c>
      <c r="C22" s="17"/>
      <c r="D22" s="18">
        <v>98071</v>
      </c>
      <c r="E22" s="19">
        <v>88102</v>
      </c>
      <c r="G22" s="20"/>
      <c r="H22" s="21"/>
      <c r="I22" s="20" t="s">
        <v>28</v>
      </c>
      <c r="J22" s="22"/>
      <c r="R22" s="20"/>
      <c r="S22" s="23"/>
    </row>
    <row r="23" spans="1:19" ht="18.75" customHeight="1" x14ac:dyDescent="0.35">
      <c r="A23" s="15">
        <v>10</v>
      </c>
      <c r="B23" s="16" t="s">
        <v>29</v>
      </c>
      <c r="C23" s="17"/>
      <c r="D23" s="18">
        <v>1399</v>
      </c>
      <c r="E23" s="19">
        <v>6985</v>
      </c>
      <c r="G23" s="20"/>
      <c r="H23" s="21"/>
      <c r="I23" s="20" t="s">
        <v>30</v>
      </c>
      <c r="J23" s="22"/>
      <c r="R23" s="20"/>
      <c r="S23" s="23"/>
    </row>
    <row r="24" spans="1:19" ht="18.75" customHeight="1" x14ac:dyDescent="0.35">
      <c r="A24" s="15">
        <v>11</v>
      </c>
      <c r="B24" s="16" t="s">
        <v>31</v>
      </c>
      <c r="C24" s="17"/>
      <c r="D24" s="18">
        <v>44469</v>
      </c>
      <c r="E24" s="19">
        <v>43012</v>
      </c>
      <c r="G24" s="20"/>
      <c r="H24" s="21"/>
      <c r="I24" s="20" t="s">
        <v>32</v>
      </c>
      <c r="J24" s="22"/>
      <c r="R24" s="20"/>
      <c r="S24" s="23"/>
    </row>
    <row r="25" spans="1:19" ht="18.75" customHeight="1" x14ac:dyDescent="0.35">
      <c r="A25" s="15">
        <v>12</v>
      </c>
      <c r="B25" s="16" t="s">
        <v>33</v>
      </c>
      <c r="C25" s="17"/>
      <c r="D25" s="18">
        <v>1668</v>
      </c>
      <c r="E25" s="19">
        <v>2204</v>
      </c>
      <c r="G25" s="20"/>
      <c r="H25" s="21"/>
      <c r="I25" s="20" t="s">
        <v>34</v>
      </c>
      <c r="J25" s="22"/>
      <c r="R25" s="20"/>
      <c r="S25" s="23"/>
    </row>
    <row r="26" spans="1:19" ht="18.75" customHeight="1" x14ac:dyDescent="0.35">
      <c r="A26" s="15">
        <v>13</v>
      </c>
      <c r="B26" s="16" t="s">
        <v>35</v>
      </c>
      <c r="C26" s="17"/>
      <c r="D26" s="18">
        <v>104</v>
      </c>
      <c r="E26" s="19">
        <v>110</v>
      </c>
      <c r="G26" s="20"/>
      <c r="H26" s="21"/>
      <c r="I26" s="20" t="s">
        <v>36</v>
      </c>
      <c r="J26" s="22"/>
      <c r="R26" s="20"/>
      <c r="S26" s="23"/>
    </row>
    <row r="27" spans="1:19" ht="18.75" customHeight="1" thickBot="1" x14ac:dyDescent="0.4">
      <c r="A27" s="15">
        <v>14</v>
      </c>
      <c r="B27" s="26" t="s">
        <v>37</v>
      </c>
      <c r="C27" s="27">
        <f>C18+1</f>
        <v>17</v>
      </c>
      <c r="D27" s="18">
        <v>82426</v>
      </c>
      <c r="E27" s="19">
        <v>81259</v>
      </c>
      <c r="G27" s="20"/>
      <c r="H27" s="21"/>
      <c r="I27" s="20" t="s">
        <v>38</v>
      </c>
      <c r="J27" s="22"/>
      <c r="R27" s="20"/>
      <c r="S27" s="23"/>
    </row>
    <row r="28" spans="1:19" ht="18.75" customHeight="1" thickBot="1" x14ac:dyDescent="0.4">
      <c r="A28" s="15"/>
      <c r="B28" s="28" t="s">
        <v>39</v>
      </c>
      <c r="C28" s="29"/>
      <c r="D28" s="30">
        <f>SUM(D9:D27)</f>
        <v>3490505</v>
      </c>
      <c r="E28" s="31">
        <f>SUM(E9:E27)</f>
        <v>3193609</v>
      </c>
      <c r="G28" s="32"/>
      <c r="H28" s="33"/>
      <c r="I28" s="20" t="s">
        <v>40</v>
      </c>
      <c r="J28" s="23"/>
      <c r="K28" s="23"/>
      <c r="R28" s="20"/>
      <c r="S28" s="23"/>
    </row>
    <row r="29" spans="1:19" ht="18.75" customHeight="1" x14ac:dyDescent="0.35">
      <c r="A29" s="15"/>
      <c r="B29" s="34" t="s">
        <v>41</v>
      </c>
      <c r="C29" s="35"/>
      <c r="D29" s="36"/>
      <c r="E29" s="37"/>
      <c r="H29" s="38"/>
    </row>
    <row r="30" spans="1:19" ht="18.75" customHeight="1" x14ac:dyDescent="0.35">
      <c r="A30" s="15">
        <v>15</v>
      </c>
      <c r="B30" s="39" t="s">
        <v>42</v>
      </c>
      <c r="C30" s="40"/>
      <c r="D30" s="18">
        <v>81425</v>
      </c>
      <c r="E30" s="19">
        <v>78896</v>
      </c>
      <c r="G30" s="20"/>
      <c r="H30" s="21"/>
      <c r="I30" s="20" t="s">
        <v>43</v>
      </c>
      <c r="J30" s="22"/>
      <c r="R30" s="20"/>
      <c r="S30" s="23"/>
    </row>
    <row r="31" spans="1:19" ht="18.75" customHeight="1" x14ac:dyDescent="0.35">
      <c r="A31" s="15">
        <v>16</v>
      </c>
      <c r="B31" s="39" t="s">
        <v>44</v>
      </c>
      <c r="C31" s="40"/>
      <c r="D31" s="18">
        <v>183532</v>
      </c>
      <c r="E31" s="19">
        <v>43288</v>
      </c>
      <c r="G31" s="20"/>
      <c r="H31" s="21"/>
      <c r="I31" s="20" t="s">
        <v>45</v>
      </c>
      <c r="J31" s="22"/>
      <c r="R31" s="20"/>
      <c r="S31" s="23"/>
    </row>
    <row r="32" spans="1:19" ht="18.75" customHeight="1" x14ac:dyDescent="0.35">
      <c r="A32" s="15">
        <v>17</v>
      </c>
      <c r="B32" s="39" t="s">
        <v>46</v>
      </c>
      <c r="C32" s="40">
        <f>C10</f>
        <v>13</v>
      </c>
      <c r="D32" s="18">
        <v>724</v>
      </c>
      <c r="E32" s="19">
        <v>384</v>
      </c>
      <c r="G32" s="20"/>
      <c r="H32" s="21"/>
      <c r="I32" s="20" t="s">
        <v>47</v>
      </c>
      <c r="J32" s="22"/>
      <c r="R32" s="20"/>
      <c r="S32" s="23"/>
    </row>
    <row r="33" spans="1:19" ht="18.75" customHeight="1" x14ac:dyDescent="0.35">
      <c r="A33" s="15">
        <v>18</v>
      </c>
      <c r="B33" s="16" t="s">
        <v>48</v>
      </c>
      <c r="C33" s="17">
        <f>C27+1</f>
        <v>18</v>
      </c>
      <c r="D33" s="18">
        <v>1731094</v>
      </c>
      <c r="E33" s="19">
        <v>1624018</v>
      </c>
      <c r="G33" s="20"/>
      <c r="H33" s="21"/>
      <c r="I33" s="20" t="s">
        <v>49</v>
      </c>
      <c r="J33" s="22"/>
      <c r="R33" s="20"/>
      <c r="S33" s="23"/>
    </row>
    <row r="34" spans="1:19" ht="18.75" customHeight="1" x14ac:dyDescent="0.35">
      <c r="A34" s="15">
        <v>19</v>
      </c>
      <c r="B34" s="16" t="s">
        <v>50</v>
      </c>
      <c r="C34" s="17"/>
      <c r="D34" s="18">
        <v>220744</v>
      </c>
      <c r="E34" s="19">
        <v>213052</v>
      </c>
      <c r="G34" s="20"/>
      <c r="H34" s="21"/>
      <c r="I34" s="20" t="s">
        <v>51</v>
      </c>
      <c r="J34" s="22"/>
      <c r="R34" s="20"/>
      <c r="S34" s="23"/>
    </row>
    <row r="35" spans="1:19" ht="18.75" customHeight="1" x14ac:dyDescent="0.35">
      <c r="A35" s="15">
        <v>20</v>
      </c>
      <c r="B35" s="16" t="s">
        <v>52</v>
      </c>
      <c r="C35" s="17"/>
      <c r="D35" s="18">
        <v>113881</v>
      </c>
      <c r="E35" s="19">
        <v>201637</v>
      </c>
      <c r="G35" s="20"/>
      <c r="H35" s="21"/>
      <c r="I35" s="20" t="s">
        <v>53</v>
      </c>
      <c r="J35" s="22"/>
      <c r="R35" s="20"/>
      <c r="S35" s="23"/>
    </row>
    <row r="36" spans="1:19" ht="18.75" customHeight="1" x14ac:dyDescent="0.35">
      <c r="A36" s="15">
        <v>21</v>
      </c>
      <c r="B36" s="16" t="s">
        <v>54</v>
      </c>
      <c r="C36" s="17"/>
      <c r="D36" s="18">
        <v>8633</v>
      </c>
      <c r="E36" s="19">
        <v>9319</v>
      </c>
      <c r="G36" s="20"/>
      <c r="H36" s="21"/>
      <c r="I36" s="20" t="s">
        <v>55</v>
      </c>
      <c r="J36" s="22"/>
      <c r="R36" s="20"/>
      <c r="S36" s="23"/>
    </row>
    <row r="37" spans="1:19" ht="18.75" customHeight="1" x14ac:dyDescent="0.35">
      <c r="A37" s="15">
        <v>22</v>
      </c>
      <c r="B37" s="16" t="s">
        <v>56</v>
      </c>
      <c r="C37" s="17"/>
      <c r="D37" s="18">
        <v>4454</v>
      </c>
      <c r="E37" s="19">
        <v>4034</v>
      </c>
      <c r="G37" s="20"/>
      <c r="H37" s="21"/>
      <c r="I37" s="20" t="s">
        <v>57</v>
      </c>
      <c r="J37" s="22"/>
      <c r="R37" s="20"/>
      <c r="S37" s="23"/>
    </row>
    <row r="38" spans="1:19" ht="18.75" customHeight="1" x14ac:dyDescent="0.35">
      <c r="A38" s="15">
        <v>23</v>
      </c>
      <c r="B38" s="16" t="s">
        <v>58</v>
      </c>
      <c r="C38" s="17"/>
      <c r="D38" s="18">
        <v>1070</v>
      </c>
      <c r="E38" s="19">
        <v>499</v>
      </c>
      <c r="G38" s="20"/>
      <c r="H38" s="21"/>
      <c r="I38" s="20" t="s">
        <v>59</v>
      </c>
      <c r="J38" s="22"/>
      <c r="R38" s="20"/>
      <c r="S38" s="23"/>
    </row>
    <row r="39" spans="1:19" ht="18.75" customHeight="1" x14ac:dyDescent="0.35">
      <c r="A39" s="15">
        <v>24</v>
      </c>
      <c r="B39" s="41" t="s">
        <v>60</v>
      </c>
      <c r="C39" s="17"/>
      <c r="D39" s="18">
        <v>172784</v>
      </c>
      <c r="E39" s="42">
        <v>166587</v>
      </c>
      <c r="G39" s="20"/>
      <c r="H39" s="21"/>
      <c r="I39" s="20" t="s">
        <v>61</v>
      </c>
      <c r="J39" s="22"/>
      <c r="R39" s="20"/>
      <c r="S39" s="23"/>
    </row>
    <row r="40" spans="1:19" ht="18.75" customHeight="1" x14ac:dyDescent="0.35">
      <c r="A40" s="15">
        <v>25</v>
      </c>
      <c r="B40" s="16" t="s">
        <v>62</v>
      </c>
      <c r="C40" s="17"/>
      <c r="D40" s="18">
        <v>39870</v>
      </c>
      <c r="E40" s="19">
        <v>36747</v>
      </c>
      <c r="G40" s="20"/>
      <c r="H40" s="21"/>
      <c r="I40" s="20" t="s">
        <v>63</v>
      </c>
      <c r="J40" s="22"/>
      <c r="R40" s="20"/>
      <c r="S40" s="23"/>
    </row>
    <row r="41" spans="1:19" ht="18.75" customHeight="1" x14ac:dyDescent="0.35">
      <c r="A41" s="15">
        <v>38</v>
      </c>
      <c r="B41" s="26" t="s">
        <v>64</v>
      </c>
      <c r="C41" s="27"/>
      <c r="D41" s="18">
        <v>407</v>
      </c>
      <c r="E41" s="19">
        <v>216</v>
      </c>
      <c r="G41" s="20"/>
      <c r="H41" s="21"/>
      <c r="I41" s="20"/>
      <c r="J41" s="22"/>
      <c r="R41" s="20"/>
      <c r="S41" s="23"/>
    </row>
    <row r="42" spans="1:19" ht="18.75" hidden="1" customHeight="1" outlineLevel="1" x14ac:dyDescent="0.35">
      <c r="A42" s="15">
        <v>37</v>
      </c>
      <c r="B42" s="26" t="s">
        <v>65</v>
      </c>
      <c r="C42" s="27"/>
      <c r="D42" s="18">
        <v>0</v>
      </c>
      <c r="E42" s="19">
        <v>0</v>
      </c>
      <c r="G42" s="20"/>
      <c r="H42" s="21"/>
      <c r="I42" s="20" t="s">
        <v>66</v>
      </c>
      <c r="J42" s="22"/>
      <c r="R42" s="20"/>
      <c r="S42" s="23"/>
    </row>
    <row r="43" spans="1:19" ht="18.75" customHeight="1" collapsed="1" thickBot="1" x14ac:dyDescent="0.4">
      <c r="A43" s="15">
        <v>26</v>
      </c>
      <c r="B43" s="26" t="s">
        <v>67</v>
      </c>
      <c r="C43" s="27"/>
      <c r="D43" s="18">
        <v>53626</v>
      </c>
      <c r="E43" s="19">
        <v>39564</v>
      </c>
      <c r="G43" s="43" t="s">
        <v>68</v>
      </c>
      <c r="H43" s="21"/>
      <c r="I43" s="20" t="s">
        <v>69</v>
      </c>
      <c r="J43" s="22"/>
      <c r="R43" s="20"/>
      <c r="S43" s="23"/>
    </row>
    <row r="44" spans="1:19" ht="18.75" customHeight="1" thickBot="1" x14ac:dyDescent="0.4">
      <c r="A44" s="15"/>
      <c r="B44" s="28" t="s">
        <v>70</v>
      </c>
      <c r="C44" s="29"/>
      <c r="D44" s="44">
        <f>SUM(D30:D43)</f>
        <v>2612244</v>
      </c>
      <c r="E44" s="45">
        <f>SUM(E30:E43)</f>
        <v>2418241</v>
      </c>
      <c r="G44" s="32"/>
      <c r="H44" s="33"/>
      <c r="I44" s="20" t="s">
        <v>71</v>
      </c>
      <c r="J44" s="23"/>
      <c r="K44" s="23"/>
      <c r="R44" s="20"/>
      <c r="S44" s="23"/>
    </row>
    <row r="45" spans="1:19" ht="18.75" customHeight="1" x14ac:dyDescent="0.35">
      <c r="A45" s="15"/>
      <c r="B45" s="34" t="s">
        <v>72</v>
      </c>
      <c r="C45" s="46"/>
      <c r="D45" s="47"/>
      <c r="E45" s="48"/>
      <c r="H45" s="38"/>
    </row>
    <row r="46" spans="1:19" ht="18.75" customHeight="1" x14ac:dyDescent="0.35">
      <c r="A46" s="15">
        <v>27</v>
      </c>
      <c r="B46" s="16" t="s">
        <v>73</v>
      </c>
      <c r="C46" s="17">
        <f>C33+1</f>
        <v>19</v>
      </c>
      <c r="D46" s="18">
        <v>89937</v>
      </c>
      <c r="E46" s="19">
        <v>89937</v>
      </c>
      <c r="G46" s="20"/>
      <c r="H46" s="21"/>
      <c r="I46" s="20" t="s">
        <v>74</v>
      </c>
      <c r="J46" s="22"/>
    </row>
    <row r="47" spans="1:19" ht="18.75" hidden="1" customHeight="1" outlineLevel="1" x14ac:dyDescent="0.35">
      <c r="A47" s="15">
        <v>28</v>
      </c>
      <c r="B47" s="16" t="s">
        <v>75</v>
      </c>
      <c r="C47" s="17">
        <f>C46</f>
        <v>19</v>
      </c>
      <c r="D47" s="18">
        <v>0</v>
      </c>
      <c r="E47" s="19">
        <v>0</v>
      </c>
      <c r="G47" s="20"/>
      <c r="H47" s="21"/>
      <c r="I47" s="20" t="s">
        <v>76</v>
      </c>
      <c r="J47" s="22"/>
    </row>
    <row r="48" spans="1:19" ht="18.75" customHeight="1" collapsed="1" x14ac:dyDescent="0.35">
      <c r="A48" s="15">
        <v>29</v>
      </c>
      <c r="B48" s="16" t="s">
        <v>77</v>
      </c>
      <c r="C48" s="17">
        <f>C47</f>
        <v>19</v>
      </c>
      <c r="D48" s="18">
        <v>-149</v>
      </c>
      <c r="E48" s="19">
        <v>-149</v>
      </c>
      <c r="G48" s="20"/>
      <c r="H48" s="21"/>
      <c r="I48" s="20" t="s">
        <v>78</v>
      </c>
      <c r="J48" s="22"/>
    </row>
    <row r="49" spans="1:24" ht="18.75" customHeight="1" x14ac:dyDescent="0.35">
      <c r="A49" s="15">
        <v>30</v>
      </c>
      <c r="B49" s="16" t="s">
        <v>79</v>
      </c>
      <c r="C49" s="49"/>
      <c r="D49" s="18">
        <v>5316</v>
      </c>
      <c r="E49" s="19">
        <v>5636</v>
      </c>
      <c r="F49" s="23"/>
      <c r="G49" s="20"/>
      <c r="H49" s="21"/>
      <c r="I49" s="20" t="s">
        <v>80</v>
      </c>
      <c r="J49" s="22"/>
      <c r="U49" s="50"/>
      <c r="V49" s="20"/>
      <c r="W49" s="20"/>
    </row>
    <row r="50" spans="1:24" ht="18.75" customHeight="1" x14ac:dyDescent="0.35">
      <c r="A50" s="15">
        <v>31</v>
      </c>
      <c r="B50" s="16" t="s">
        <v>81</v>
      </c>
      <c r="C50" s="49"/>
      <c r="D50" s="18">
        <v>16867</v>
      </c>
      <c r="E50" s="19">
        <v>6310</v>
      </c>
      <c r="G50" s="51"/>
      <c r="H50" s="21"/>
      <c r="I50" s="20" t="s">
        <v>82</v>
      </c>
      <c r="J50" s="22"/>
      <c r="U50" s="50"/>
      <c r="V50" s="20"/>
      <c r="W50" s="23"/>
      <c r="X50" s="52"/>
    </row>
    <row r="51" spans="1:24" ht="18.75" customHeight="1" x14ac:dyDescent="0.35">
      <c r="A51" s="15">
        <v>32</v>
      </c>
      <c r="B51" s="41" t="s">
        <v>83</v>
      </c>
      <c r="C51" s="49"/>
      <c r="D51" s="18">
        <v>2887</v>
      </c>
      <c r="E51" s="19">
        <v>-1378</v>
      </c>
      <c r="G51" s="43" t="s">
        <v>68</v>
      </c>
      <c r="H51" s="21"/>
      <c r="I51" s="20" t="s">
        <v>84</v>
      </c>
      <c r="J51" s="22"/>
      <c r="M51" s="53" t="s">
        <v>85</v>
      </c>
      <c r="V51" s="22"/>
      <c r="W51" s="22"/>
    </row>
    <row r="52" spans="1:24" ht="18.75" hidden="1" customHeight="1" outlineLevel="1" x14ac:dyDescent="0.35">
      <c r="A52" s="15">
        <v>33</v>
      </c>
      <c r="B52" s="16" t="s">
        <v>86</v>
      </c>
      <c r="C52" s="49"/>
      <c r="D52" s="18">
        <v>0</v>
      </c>
      <c r="E52" s="19">
        <v>0</v>
      </c>
      <c r="G52" s="20"/>
      <c r="H52" s="21"/>
      <c r="I52" s="20" t="s">
        <v>87</v>
      </c>
      <c r="J52" s="22"/>
      <c r="N52" s="54" t="s">
        <v>88</v>
      </c>
      <c r="O52" s="54" t="s">
        <v>89</v>
      </c>
      <c r="P52" s="54" t="s">
        <v>90</v>
      </c>
      <c r="Q52" s="54" t="s">
        <v>91</v>
      </c>
    </row>
    <row r="53" spans="1:24" ht="18.75" customHeight="1" collapsed="1" thickBot="1" x14ac:dyDescent="0.4">
      <c r="A53" s="15">
        <v>34</v>
      </c>
      <c r="B53" s="26" t="str">
        <f>IF(OR(AND(D53&lt;0,E53&lt;0),AND(D53&lt;0,E53=0),AND(E53&lt;0,D53=0)),N53,IF(OR(AND(D53&gt;0,E53&gt;0),AND(E53&gt;0,D53=0),AND(D53&gt;0,E53=0)),O53,IF(AND(D53&gt;0,E53&lt;0),P53,Q53)))</f>
        <v>Нераспределенная прибыль</v>
      </c>
      <c r="C53" s="55"/>
      <c r="D53" s="18">
        <v>593268</v>
      </c>
      <c r="E53" s="19">
        <v>525457</v>
      </c>
      <c r="G53" s="32"/>
      <c r="H53" s="21"/>
      <c r="I53" s="20" t="s">
        <v>92</v>
      </c>
      <c r="J53" s="22"/>
      <c r="N53" s="1" t="s">
        <v>93</v>
      </c>
      <c r="O53" s="1" t="s">
        <v>94</v>
      </c>
      <c r="P53" s="1" t="s">
        <v>95</v>
      </c>
      <c r="Q53" s="1" t="s">
        <v>96</v>
      </c>
    </row>
    <row r="54" spans="1:24" ht="18.75" customHeight="1" thickBot="1" x14ac:dyDescent="0.4">
      <c r="A54" s="15"/>
      <c r="B54" s="28" t="s">
        <v>97</v>
      </c>
      <c r="C54" s="56"/>
      <c r="D54" s="44">
        <f>SUM(D46:D53)</f>
        <v>708126</v>
      </c>
      <c r="E54" s="45">
        <f>SUM(E46:E53)</f>
        <v>625813</v>
      </c>
      <c r="G54" s="51"/>
      <c r="I54" s="1" t="s">
        <v>98</v>
      </c>
      <c r="J54" s="23"/>
      <c r="K54" s="23"/>
      <c r="L54" s="57">
        <v>0</v>
      </c>
    </row>
    <row r="55" spans="1:24" ht="18.75" customHeight="1" thickBot="1" x14ac:dyDescent="0.4">
      <c r="A55" s="15">
        <v>35</v>
      </c>
      <c r="B55" s="39" t="s">
        <v>99</v>
      </c>
      <c r="C55" s="58"/>
      <c r="D55" s="18">
        <v>170135</v>
      </c>
      <c r="E55" s="19">
        <v>149555</v>
      </c>
      <c r="G55" s="32">
        <v>-20</v>
      </c>
      <c r="H55" s="21"/>
      <c r="I55" s="1" t="s">
        <v>100</v>
      </c>
      <c r="J55" s="22"/>
      <c r="K55" s="23"/>
    </row>
    <row r="56" spans="1:24" ht="18.75" customHeight="1" thickBot="1" x14ac:dyDescent="0.4">
      <c r="B56" s="28" t="s">
        <v>101</v>
      </c>
      <c r="C56" s="56"/>
      <c r="D56" s="44">
        <f>SUM(D54:D55)</f>
        <v>878261</v>
      </c>
      <c r="E56" s="45">
        <f>SUM(E54:E55)</f>
        <v>775368</v>
      </c>
      <c r="G56" s="59" t="s">
        <v>102</v>
      </c>
      <c r="H56" s="60" t="s">
        <v>102</v>
      </c>
      <c r="I56" s="1" t="s">
        <v>103</v>
      </c>
      <c r="J56" s="23"/>
    </row>
    <row r="57" spans="1:24" ht="18.75" customHeight="1" thickBot="1" x14ac:dyDescent="0.4">
      <c r="B57" s="28" t="s">
        <v>104</v>
      </c>
      <c r="C57" s="56"/>
      <c r="D57" s="44">
        <f>SUM(D44,D56)</f>
        <v>3490505</v>
      </c>
      <c r="E57" s="45">
        <f>SUM(E44,E56)</f>
        <v>3193609</v>
      </c>
      <c r="G57" s="61">
        <f>D28-D44-D56</f>
        <v>0</v>
      </c>
      <c r="H57" s="61">
        <f>E28-E44-E56</f>
        <v>0</v>
      </c>
      <c r="I57" s="1" t="s">
        <v>105</v>
      </c>
      <c r="J57" s="23"/>
    </row>
    <row r="58" spans="1:24" ht="18.75" customHeight="1" x14ac:dyDescent="0.35">
      <c r="B58" s="62" t="s">
        <v>106</v>
      </c>
      <c r="H58" s="1"/>
    </row>
    <row r="60" spans="1:24" ht="18.75" hidden="1" customHeight="1" outlineLevel="1" x14ac:dyDescent="0.35">
      <c r="B60" s="64" t="s">
        <v>107</v>
      </c>
      <c r="C60" s="65"/>
      <c r="D60" s="66">
        <v>105078.98901878385</v>
      </c>
      <c r="E60" s="66"/>
    </row>
    <row r="61" spans="1:24" ht="18.75" customHeight="1" collapsed="1" x14ac:dyDescent="0.35"/>
    <row r="62" spans="1:24" ht="18.75" customHeight="1" x14ac:dyDescent="0.35">
      <c r="B62" s="67"/>
      <c r="C62" s="67"/>
      <c r="D62" s="68"/>
      <c r="E62" s="68"/>
    </row>
    <row r="63" spans="1:24" ht="18.75" customHeight="1" x14ac:dyDescent="0.35">
      <c r="B63" s="69" t="s">
        <v>108</v>
      </c>
      <c r="C63" s="69"/>
      <c r="D63" s="70"/>
      <c r="E63" s="70" t="str">
        <f>PRINT_PL!E67</f>
        <v>Мустафаева А.И.</v>
      </c>
    </row>
    <row r="64" spans="1:24" ht="18.75" customHeight="1" x14ac:dyDescent="0.35">
      <c r="B64" s="71"/>
      <c r="C64" s="71"/>
      <c r="D64" s="72"/>
      <c r="E64" s="72"/>
    </row>
    <row r="65" spans="2:5" ht="18.75" customHeight="1" x14ac:dyDescent="0.35">
      <c r="B65" s="73"/>
      <c r="C65" s="73"/>
      <c r="D65" s="72"/>
      <c r="E65" s="72"/>
    </row>
    <row r="66" spans="2:5" ht="18.75" customHeight="1" x14ac:dyDescent="0.35">
      <c r="B66" s="69" t="s">
        <v>109</v>
      </c>
      <c r="C66" s="69"/>
      <c r="D66" s="74"/>
      <c r="E66" s="74" t="str">
        <f>PRINT_PL!E70</f>
        <v>Бекенев Т.М.</v>
      </c>
    </row>
    <row r="67" spans="2:5" ht="18.75" customHeight="1" x14ac:dyDescent="0.35">
      <c r="B67" s="69"/>
      <c r="C67" s="69"/>
      <c r="D67" s="74"/>
      <c r="E67" s="74"/>
    </row>
    <row r="68" spans="2:5" ht="18.75" customHeight="1" x14ac:dyDescent="0.35">
      <c r="B68" s="67"/>
      <c r="C68" s="67"/>
      <c r="D68" s="74"/>
      <c r="E68" s="74"/>
    </row>
  </sheetData>
  <sheetProtection algorithmName="SHA-512" hashValue="I6TZRzD3UiGD5NuwjGCjBfG6geFScCtbQrlWeo0p6r/HQJtfHPTgYLpcy7zxRZ51dlN+C/WpQYyhCCxQEvpo/w==" saltValue="BM1ZzMoRi0m6ZhyfpgggQw==" spinCount="100000" sheet="1" objects="1" scenarios="1" formatCells="0" formatColumns="0" formatRows="0" insertColumns="0" insertRows="0" insertHyperlinks="0" deleteColumns="0" sort="0"/>
  <mergeCells count="3">
    <mergeCell ref="B3:E3"/>
    <mergeCell ref="B4:E4"/>
    <mergeCell ref="B5:E5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DC93C-8E1D-49C3-93FE-24FFDB45E84D}">
  <sheetPr>
    <tabColor rgb="FF006590"/>
    <pageSetUpPr fitToPage="1"/>
  </sheetPr>
  <dimension ref="A1:V71"/>
  <sheetViews>
    <sheetView view="pageBreakPreview" topLeftCell="B1" zoomScale="60" zoomScaleNormal="90" zoomScalePageLayoutView="115" workbookViewId="0">
      <selection activeCell="A9" sqref="A1:A1048576"/>
    </sheetView>
  </sheetViews>
  <sheetFormatPr defaultColWidth="9.109375" defaultRowHeight="18" outlineLevelRow="1" outlineLevelCol="1" x14ac:dyDescent="0.35"/>
  <cols>
    <col min="1" max="1" width="12" style="15" hidden="1" customWidth="1"/>
    <col min="2" max="2" width="126.88671875" style="170" customWidth="1"/>
    <col min="3" max="3" width="11.33203125" style="15" hidden="1" customWidth="1" outlineLevel="1"/>
    <col min="4" max="4" width="32.6640625" style="15" customWidth="1" collapsed="1"/>
    <col min="5" max="5" width="32.6640625" style="15" customWidth="1"/>
    <col min="6" max="6" width="22" style="15" hidden="1" customWidth="1" outlineLevel="1"/>
    <col min="7" max="8" width="12.109375" style="15" hidden="1" customWidth="1" outlineLevel="1"/>
    <col min="9" max="9" width="14.5546875" style="15" hidden="1" customWidth="1" outlineLevel="1"/>
    <col min="10" max="10" width="12" style="15" hidden="1" customWidth="1" outlineLevel="1"/>
    <col min="11" max="18" width="11.109375" style="15" hidden="1" customWidth="1" outlineLevel="1"/>
    <col min="19" max="19" width="11.109375" style="15" customWidth="1" collapsed="1"/>
    <col min="20" max="20" width="9.109375" style="15"/>
    <col min="21" max="21" width="0" style="15" hidden="1" customWidth="1" outlineLevel="1"/>
    <col min="22" max="22" width="9.109375" style="15" collapsed="1"/>
    <col min="23" max="16384" width="9.109375" style="15"/>
  </cols>
  <sheetData>
    <row r="1" spans="1:20" x14ac:dyDescent="0.35">
      <c r="B1" s="178" t="s">
        <v>110</v>
      </c>
      <c r="C1" s="178"/>
      <c r="D1" s="179"/>
      <c r="E1" s="179"/>
    </row>
    <row r="2" spans="1:20" x14ac:dyDescent="0.35">
      <c r="B2" s="178" t="s">
        <v>1</v>
      </c>
      <c r="C2" s="178"/>
      <c r="D2" s="179"/>
      <c r="E2" s="179"/>
    </row>
    <row r="3" spans="1:20" x14ac:dyDescent="0.35">
      <c r="B3" s="180" t="s">
        <v>258</v>
      </c>
      <c r="C3" s="178"/>
      <c r="D3" s="179"/>
      <c r="E3" s="179"/>
    </row>
    <row r="4" spans="1:20" ht="18.600000000000001" thickBot="1" x14ac:dyDescent="0.4">
      <c r="B4" s="2"/>
      <c r="C4" s="2"/>
      <c r="D4" s="75"/>
      <c r="E4" s="7" t="str">
        <f>PRINT_BS!E6</f>
        <v>в миллионах тенге</v>
      </c>
    </row>
    <row r="5" spans="1:20" ht="54.75" customHeight="1" thickBot="1" x14ac:dyDescent="0.4">
      <c r="B5" s="76"/>
      <c r="C5" s="77" t="s">
        <v>3</v>
      </c>
      <c r="D5" s="78" t="s">
        <v>259</v>
      </c>
      <c r="E5" s="79" t="s">
        <v>260</v>
      </c>
      <c r="N5" s="80" t="s">
        <v>85</v>
      </c>
      <c r="T5" s="81"/>
    </row>
    <row r="6" spans="1:20" x14ac:dyDescent="0.35">
      <c r="A6" s="15">
        <v>1</v>
      </c>
      <c r="B6" s="39" t="s">
        <v>111</v>
      </c>
      <c r="C6" s="40">
        <v>5</v>
      </c>
      <c r="D6" s="82">
        <v>210197</v>
      </c>
      <c r="E6" s="83">
        <v>213715</v>
      </c>
      <c r="F6" s="84"/>
      <c r="G6" s="85"/>
      <c r="H6" s="86" t="s">
        <v>112</v>
      </c>
      <c r="T6" s="87"/>
    </row>
    <row r="7" spans="1:20" x14ac:dyDescent="0.35">
      <c r="A7" s="15">
        <v>2</v>
      </c>
      <c r="B7" s="26" t="s">
        <v>113</v>
      </c>
      <c r="C7" s="27">
        <v>5</v>
      </c>
      <c r="D7" s="82">
        <v>879</v>
      </c>
      <c r="E7" s="83">
        <v>1379</v>
      </c>
      <c r="F7" s="84"/>
      <c r="G7" s="85"/>
      <c r="H7" s="86" t="s">
        <v>114</v>
      </c>
      <c r="T7" s="87"/>
    </row>
    <row r="8" spans="1:20" ht="18.600000000000001" thickBot="1" x14ac:dyDescent="0.4">
      <c r="A8" s="15">
        <v>3</v>
      </c>
      <c r="B8" s="26" t="s">
        <v>115</v>
      </c>
      <c r="C8" s="27">
        <v>5</v>
      </c>
      <c r="D8" s="82">
        <v>-93176</v>
      </c>
      <c r="E8" s="83">
        <v>-70417</v>
      </c>
      <c r="F8" s="84"/>
      <c r="G8" s="85"/>
      <c r="H8" s="86" t="s">
        <v>116</v>
      </c>
      <c r="O8" s="88" t="s">
        <v>88</v>
      </c>
      <c r="P8" s="89" t="s">
        <v>89</v>
      </c>
      <c r="Q8" s="15" t="s">
        <v>90</v>
      </c>
      <c r="R8" s="15" t="s">
        <v>91</v>
      </c>
      <c r="T8" s="87"/>
    </row>
    <row r="9" spans="1:20" ht="18.600000000000001" thickBot="1" x14ac:dyDescent="0.4">
      <c r="B9" s="28" t="s">
        <v>117</v>
      </c>
      <c r="C9" s="29"/>
      <c r="D9" s="90">
        <f>SUM(D6:D8)</f>
        <v>117900</v>
      </c>
      <c r="E9" s="91">
        <f>SUM(E6:E8)</f>
        <v>144677</v>
      </c>
      <c r="F9" s="92"/>
      <c r="G9" s="85"/>
      <c r="H9" s="93" t="s">
        <v>118</v>
      </c>
      <c r="I9" s="94"/>
      <c r="J9" s="94"/>
      <c r="O9" s="95" t="s">
        <v>119</v>
      </c>
      <c r="P9" s="95" t="s">
        <v>120</v>
      </c>
      <c r="Q9" s="95" t="s">
        <v>121</v>
      </c>
      <c r="R9" s="95" t="s">
        <v>122</v>
      </c>
      <c r="T9" s="87"/>
    </row>
    <row r="10" spans="1:20" ht="18.600000000000001" thickBot="1" x14ac:dyDescent="0.4">
      <c r="A10" s="15">
        <v>4</v>
      </c>
      <c r="B10" s="96" t="str">
        <f>IF(OR(AND(D10&lt;0,E10&lt;0),AND(D10&lt;0,E10=0),AND(E10&lt;0,D10=0)),PRINT_PL!O10,IF(OR(AND(D10&gt;0,E10&gt;0),AND(E10&gt;0,D10=0),AND(D10&gt;0,E10=0)),PRINT_PL!P10,IF(AND(D10&gt;0,E10&lt;0),PRINT_PL!Q10,PRINT_PL!R10)))</f>
        <v>Расходы по кредитным убыткам</v>
      </c>
      <c r="C10" s="97">
        <v>6</v>
      </c>
      <c r="D10" s="82">
        <v>-10394</v>
      </c>
      <c r="E10" s="98">
        <v>-38320</v>
      </c>
      <c r="F10" s="84"/>
      <c r="G10" s="85"/>
      <c r="H10" s="86" t="s">
        <v>123</v>
      </c>
      <c r="O10" s="89" t="s">
        <v>124</v>
      </c>
      <c r="P10" s="15" t="s">
        <v>125</v>
      </c>
      <c r="Q10" s="15" t="s">
        <v>126</v>
      </c>
      <c r="R10" s="15" t="s">
        <v>127</v>
      </c>
      <c r="T10" s="87"/>
    </row>
    <row r="11" spans="1:20" ht="18.600000000000001" thickBot="1" x14ac:dyDescent="0.4">
      <c r="B11" s="28" t="str">
        <f>IF(OR(AND(D10&lt;0,E10&lt;0),AND(D10&lt;0,E10=0),AND(E10&lt;0,D10=0)),PRINT_PL!O11,IF(OR(AND(D10&gt;0,E10&gt;0),AND(E10&gt;0,D10=0),AND(D10&gt;0,E10=0)),PRINT_PL!P11,IF(AND(D10&gt;0,E10&lt;0),PRINT_PL!Q11,PRINT_PL!R11)))</f>
        <v>Чистый процентный доход после расходов по кредитным убыткам</v>
      </c>
      <c r="C11" s="29"/>
      <c r="D11" s="90">
        <f>SUM(D9:D10)</f>
        <v>107506</v>
      </c>
      <c r="E11" s="91">
        <f>SUM(E9:E10)</f>
        <v>106357</v>
      </c>
      <c r="F11" s="92"/>
      <c r="G11" s="85"/>
      <c r="H11" s="93" t="s">
        <v>128</v>
      </c>
      <c r="I11" s="94"/>
      <c r="O11" s="89" t="s">
        <v>129</v>
      </c>
      <c r="P11" s="89" t="s">
        <v>130</v>
      </c>
      <c r="Q11" s="89" t="s">
        <v>131</v>
      </c>
      <c r="R11" s="89" t="s">
        <v>132</v>
      </c>
      <c r="T11" s="87"/>
    </row>
    <row r="12" spans="1:20" x14ac:dyDescent="0.35">
      <c r="A12" s="15">
        <v>5</v>
      </c>
      <c r="B12" s="39" t="s">
        <v>133</v>
      </c>
      <c r="C12" s="40"/>
      <c r="D12" s="82">
        <v>31746</v>
      </c>
      <c r="E12" s="83">
        <v>29596</v>
      </c>
      <c r="F12" s="92"/>
      <c r="G12" s="85"/>
      <c r="H12" s="93"/>
      <c r="I12" s="94"/>
      <c r="O12" s="89"/>
      <c r="P12" s="89"/>
      <c r="Q12" s="89"/>
      <c r="R12" s="89"/>
      <c r="T12" s="87"/>
    </row>
    <row r="13" spans="1:20" ht="18.600000000000001" thickBot="1" x14ac:dyDescent="0.4">
      <c r="A13" s="15">
        <v>6</v>
      </c>
      <c r="B13" s="39" t="s">
        <v>134</v>
      </c>
      <c r="C13" s="99"/>
      <c r="D13" s="100">
        <v>-20528</v>
      </c>
      <c r="E13" s="101">
        <v>-20397</v>
      </c>
      <c r="F13" s="92"/>
      <c r="G13" s="85"/>
      <c r="H13" s="93"/>
      <c r="I13" s="94"/>
      <c r="O13" s="89"/>
      <c r="P13" s="89"/>
      <c r="Q13" s="89"/>
      <c r="R13" s="89"/>
      <c r="T13" s="87"/>
    </row>
    <row r="14" spans="1:20" ht="18.600000000000001" thickBot="1" x14ac:dyDescent="0.4">
      <c r="B14" s="28" t="str">
        <f>IF(OR(AND(D14&lt;0,E14&lt;0),AND(D14&lt;0,E14=0),AND(E14&lt;0,D14=0)),PRINT_PL!O14,IF(OR(AND(D14&gt;0,E14&gt;0),AND(E14&gt;0,D14=0),AND(D14&gt;0,E14=0)),PRINT_PL!P14,IF(AND(D14&gt;0,E14&lt;0),PRINT_PL!Q14,PRINT_PL!R14)))</f>
        <v>Чистый комиссионный доход</v>
      </c>
      <c r="C14" s="102"/>
      <c r="D14" s="90">
        <f>SUM(D12:D13)</f>
        <v>11218</v>
      </c>
      <c r="E14" s="90">
        <f>SUM(E12:E13)</f>
        <v>9199</v>
      </c>
      <c r="F14" s="92"/>
      <c r="G14" s="85"/>
      <c r="H14" s="93"/>
      <c r="I14" s="94"/>
      <c r="O14" s="103" t="s">
        <v>135</v>
      </c>
      <c r="P14" s="103" t="s">
        <v>136</v>
      </c>
      <c r="Q14" s="103" t="s">
        <v>137</v>
      </c>
      <c r="R14" s="103" t="s">
        <v>138</v>
      </c>
      <c r="T14" s="87"/>
    </row>
    <row r="15" spans="1:20" x14ac:dyDescent="0.35">
      <c r="A15" s="15">
        <v>7</v>
      </c>
      <c r="B15" s="39" t="s">
        <v>139</v>
      </c>
      <c r="C15" s="40">
        <v>7</v>
      </c>
      <c r="D15" s="82">
        <v>20908</v>
      </c>
      <c r="E15" s="83">
        <v>20065</v>
      </c>
      <c r="F15" s="84"/>
      <c r="G15" s="85"/>
      <c r="H15" s="86" t="s">
        <v>140</v>
      </c>
      <c r="T15" s="87"/>
    </row>
    <row r="16" spans="1:20" ht="18.600000000000001" thickBot="1" x14ac:dyDescent="0.4">
      <c r="A16" s="15">
        <v>8</v>
      </c>
      <c r="B16" s="39" t="s">
        <v>141</v>
      </c>
      <c r="C16" s="27">
        <v>8</v>
      </c>
      <c r="D16" s="104">
        <v>-19989</v>
      </c>
      <c r="E16" s="105">
        <v>-13463</v>
      </c>
      <c r="F16" s="84"/>
      <c r="G16" s="85"/>
      <c r="H16" s="86" t="s">
        <v>142</v>
      </c>
      <c r="T16" s="87"/>
    </row>
    <row r="17" spans="1:21" ht="18.600000000000001" thickBot="1" x14ac:dyDescent="0.4">
      <c r="A17" s="15">
        <v>9</v>
      </c>
      <c r="B17" s="39" t="s">
        <v>143</v>
      </c>
      <c r="C17" s="29"/>
      <c r="D17" s="104">
        <v>-719</v>
      </c>
      <c r="E17" s="105">
        <v>-1285</v>
      </c>
      <c r="F17" s="92"/>
      <c r="G17" s="85"/>
      <c r="H17" s="93" t="s">
        <v>144</v>
      </c>
      <c r="I17" s="94"/>
      <c r="O17" s="103" t="s">
        <v>135</v>
      </c>
      <c r="P17" s="103" t="s">
        <v>136</v>
      </c>
      <c r="Q17" s="103" t="s">
        <v>137</v>
      </c>
      <c r="R17" s="103" t="s">
        <v>138</v>
      </c>
      <c r="T17" s="87"/>
    </row>
    <row r="18" spans="1:21" x14ac:dyDescent="0.35">
      <c r="A18" s="15">
        <v>10</v>
      </c>
      <c r="B18" s="39" t="s">
        <v>145</v>
      </c>
      <c r="C18" s="40"/>
      <c r="D18" s="104">
        <v>-367</v>
      </c>
      <c r="E18" s="105">
        <v>-842</v>
      </c>
      <c r="F18" s="84"/>
      <c r="G18" s="85"/>
      <c r="H18" s="86" t="s">
        <v>146</v>
      </c>
      <c r="T18" s="87"/>
    </row>
    <row r="19" spans="1:21" ht="18.600000000000001" thickBot="1" x14ac:dyDescent="0.4">
      <c r="A19" s="15">
        <v>11</v>
      </c>
      <c r="B19" s="106" t="s">
        <v>147</v>
      </c>
      <c r="C19" s="99"/>
      <c r="D19" s="100">
        <v>-27</v>
      </c>
      <c r="E19" s="101">
        <v>0</v>
      </c>
      <c r="F19" s="84"/>
      <c r="G19" s="85"/>
      <c r="H19" s="86"/>
      <c r="T19" s="87"/>
    </row>
    <row r="20" spans="1:21" ht="18.600000000000001" thickBot="1" x14ac:dyDescent="0.4">
      <c r="B20" s="107" t="s">
        <v>148</v>
      </c>
      <c r="C20" s="108"/>
      <c r="D20" s="109">
        <f>SUM(D15:D19)</f>
        <v>-194</v>
      </c>
      <c r="E20" s="110">
        <f>SUM(E15:E19)</f>
        <v>4475</v>
      </c>
      <c r="F20" s="92"/>
      <c r="G20" s="85"/>
      <c r="H20" s="93" t="s">
        <v>149</v>
      </c>
      <c r="I20" s="94"/>
      <c r="T20" s="87"/>
    </row>
    <row r="21" spans="1:21" ht="37.5" customHeight="1" x14ac:dyDescent="0.35">
      <c r="A21" s="15">
        <v>15</v>
      </c>
      <c r="B21" s="39" t="str">
        <f>IF(OR(AND(D21&lt;0,E21&lt;0),AND(D21&lt;0,E21=0),AND(E21&lt;0,D21=0)),PRINT_PL!O21,IF(OR(AND(D21&gt;0,E21&gt;0),AND(E21&gt;0,D21=0),AND(D21&gt;0,E21=0)),PRINT_PL!P21,IF(AND(D21&gt;0,E21&lt;0),PRINT_PL!Q21,PRINT_PL!R21)))</f>
        <v>Чистые прибыли по финансовым инструментам, оцениваемым по справедливой стоимости 
 через прибыль или убыток</v>
      </c>
      <c r="C21" s="40"/>
      <c r="D21" s="82">
        <v>6243</v>
      </c>
      <c r="E21" s="83">
        <v>2829</v>
      </c>
      <c r="F21" s="84"/>
      <c r="G21" s="85"/>
      <c r="H21" s="86" t="s">
        <v>150</v>
      </c>
      <c r="O21" s="89" t="s">
        <v>151</v>
      </c>
      <c r="P21" s="89" t="s">
        <v>152</v>
      </c>
      <c r="Q21" s="89" t="s">
        <v>153</v>
      </c>
      <c r="R21" s="89" t="s">
        <v>154</v>
      </c>
      <c r="U21" s="81" t="s">
        <v>155</v>
      </c>
    </row>
    <row r="22" spans="1:21" x14ac:dyDescent="0.35">
      <c r="A22" s="15">
        <v>16</v>
      </c>
      <c r="B22" s="16" t="s">
        <v>156</v>
      </c>
      <c r="C22" s="17">
        <f>C16+1</f>
        <v>9</v>
      </c>
      <c r="D22" s="111">
        <v>19439</v>
      </c>
      <c r="E22" s="112">
        <v>13435</v>
      </c>
      <c r="F22" s="84"/>
      <c r="G22" s="85"/>
      <c r="H22" s="86" t="s">
        <v>157</v>
      </c>
      <c r="O22" s="89" t="s">
        <v>158</v>
      </c>
      <c r="P22" s="89" t="s">
        <v>159</v>
      </c>
      <c r="Q22" s="89" t="s">
        <v>160</v>
      </c>
      <c r="R22" s="89" t="s">
        <v>161</v>
      </c>
      <c r="U22" s="81" t="s">
        <v>162</v>
      </c>
    </row>
    <row r="23" spans="1:21" ht="36" hidden="1" outlineLevel="1" x14ac:dyDescent="0.35">
      <c r="A23" s="15">
        <v>37</v>
      </c>
      <c r="B23" s="16" t="s">
        <v>163</v>
      </c>
      <c r="C23" s="17"/>
      <c r="D23" s="111">
        <v>0</v>
      </c>
      <c r="E23" s="112">
        <v>0</v>
      </c>
      <c r="F23" s="84"/>
      <c r="G23" s="85"/>
      <c r="H23" s="86" t="s">
        <v>164</v>
      </c>
      <c r="O23" s="89"/>
      <c r="P23" s="89"/>
      <c r="Q23" s="89"/>
      <c r="R23" s="89"/>
      <c r="U23" s="81"/>
    </row>
    <row r="24" spans="1:21" ht="37.5" customHeight="1" collapsed="1" x14ac:dyDescent="0.35">
      <c r="A24" s="15">
        <v>17</v>
      </c>
      <c r="B24" s="16" t="str">
        <f>IF(OR(AND(D24&lt;0,E24&lt;0),AND(D24&lt;0,E24=0),AND(E24&lt;0,D24=0)),PRINT_PL!O24,IF(OR(AND(D24&gt;0,E24&gt;0),AND(E24&gt;0,D24=0),AND(D24&gt;0,E24=0)),PRINT_PL!P24,IF(AND(D24&gt;0,E24&lt;0),PRINT_PL!Q24,PRINT_PL!R24)))</f>
        <v>Чистые прибыли / (убытки) в результате прекращения признания инвестиционных ценных бумаг, 
 оцениваемых по справедливой стоимости через прочий совокупный доход</v>
      </c>
      <c r="C24" s="17"/>
      <c r="D24" s="111">
        <v>613</v>
      </c>
      <c r="E24" s="112">
        <v>-386</v>
      </c>
      <c r="F24" s="84"/>
      <c r="G24" s="85"/>
      <c r="H24" s="86" t="s">
        <v>165</v>
      </c>
      <c r="O24" s="89" t="s">
        <v>166</v>
      </c>
      <c r="P24" s="89" t="s">
        <v>167</v>
      </c>
      <c r="Q24" s="89" t="s">
        <v>168</v>
      </c>
      <c r="R24" s="89" t="s">
        <v>169</v>
      </c>
      <c r="U24" s="81" t="s">
        <v>170</v>
      </c>
    </row>
    <row r="25" spans="1:21" ht="19.5" customHeight="1" outlineLevel="1" x14ac:dyDescent="0.35">
      <c r="A25" s="15">
        <v>38</v>
      </c>
      <c r="B25" s="26" t="s">
        <v>171</v>
      </c>
      <c r="C25" s="27"/>
      <c r="D25" s="111">
        <v>0</v>
      </c>
      <c r="E25" s="112">
        <v>0</v>
      </c>
      <c r="F25" s="84"/>
      <c r="G25" s="85"/>
      <c r="H25" s="86"/>
      <c r="O25" s="89"/>
      <c r="P25" s="89"/>
      <c r="Q25" s="89"/>
      <c r="R25" s="89"/>
      <c r="U25" s="81"/>
    </row>
    <row r="26" spans="1:21" ht="19.5" customHeight="1" thickBot="1" x14ac:dyDescent="0.4">
      <c r="A26" s="15">
        <v>18</v>
      </c>
      <c r="B26" s="26" t="s">
        <v>172</v>
      </c>
      <c r="C26" s="27"/>
      <c r="D26" s="104">
        <v>25499</v>
      </c>
      <c r="E26" s="112">
        <v>18470</v>
      </c>
      <c r="F26" s="113" t="s">
        <v>173</v>
      </c>
      <c r="G26" s="85"/>
      <c r="H26" s="86" t="s">
        <v>174</v>
      </c>
      <c r="T26" s="87"/>
    </row>
    <row r="27" spans="1:21" ht="18.600000000000001" thickBot="1" x14ac:dyDescent="0.4">
      <c r="B27" s="28" t="s">
        <v>175</v>
      </c>
      <c r="C27" s="29"/>
      <c r="D27" s="114">
        <f>SUM(D21:D26)</f>
        <v>51794</v>
      </c>
      <c r="E27" s="115">
        <f>SUM(E21:E26)</f>
        <v>34348</v>
      </c>
      <c r="F27" s="116"/>
      <c r="G27" s="85"/>
      <c r="H27" s="117" t="s">
        <v>176</v>
      </c>
      <c r="I27" s="94"/>
      <c r="T27" s="87"/>
    </row>
    <row r="28" spans="1:21" x14ac:dyDescent="0.35">
      <c r="A28" s="15">
        <v>19</v>
      </c>
      <c r="B28" s="16" t="s">
        <v>177</v>
      </c>
      <c r="C28" s="17">
        <v>10</v>
      </c>
      <c r="D28" s="111">
        <v>-33063</v>
      </c>
      <c r="E28" s="112">
        <v>-32433</v>
      </c>
      <c r="F28" s="84"/>
      <c r="G28" s="85"/>
      <c r="H28" s="86" t="s">
        <v>178</v>
      </c>
      <c r="T28" s="87"/>
    </row>
    <row r="29" spans="1:21" ht="18.75" customHeight="1" x14ac:dyDescent="0.35">
      <c r="A29" s="15">
        <v>20</v>
      </c>
      <c r="B29" s="16" t="s">
        <v>179</v>
      </c>
      <c r="C29" s="17">
        <v>11</v>
      </c>
      <c r="D29" s="111">
        <v>-32637</v>
      </c>
      <c r="E29" s="112">
        <v>-25934</v>
      </c>
      <c r="F29" s="84"/>
      <c r="G29" s="85"/>
      <c r="H29" s="86" t="s">
        <v>180</v>
      </c>
      <c r="T29" s="87"/>
    </row>
    <row r="30" spans="1:21" ht="18.75" customHeight="1" x14ac:dyDescent="0.35">
      <c r="A30" s="15">
        <v>22</v>
      </c>
      <c r="B30" s="39" t="str">
        <f>IF(OR(AND(D30&lt;0,E30&lt;0),AND(D30&lt;0,E30=0),AND(E30&lt;0,D30=0)),PRINT_PL!O30,IF(OR(AND(D30&gt;0,E30&gt;0),AND(E30&gt;0,D30=0),AND(D30&gt;0,E30=0)),PRINT_PL!P30,IF(AND(D30&gt;0,E30&lt;0),PRINT_PL!Q30,PRINT_PL!R30)))</f>
        <v>(Убыток от создания прочих резервов) / прибыль от восстановления прочих резервов</v>
      </c>
      <c r="C30" s="40"/>
      <c r="D30" s="111">
        <v>-747</v>
      </c>
      <c r="E30" s="83">
        <v>451</v>
      </c>
      <c r="F30" s="84"/>
      <c r="G30" s="85"/>
      <c r="H30" s="86" t="s">
        <v>181</v>
      </c>
      <c r="O30" s="89" t="s">
        <v>182</v>
      </c>
      <c r="P30" s="89" t="s">
        <v>183</v>
      </c>
      <c r="Q30" s="15" t="s">
        <v>184</v>
      </c>
      <c r="R30" s="15" t="s">
        <v>185</v>
      </c>
      <c r="T30" s="87"/>
    </row>
    <row r="31" spans="1:21" hidden="1" outlineLevel="1" x14ac:dyDescent="0.35">
      <c r="A31" s="15">
        <v>21</v>
      </c>
      <c r="B31" s="39" t="s">
        <v>186</v>
      </c>
      <c r="C31" s="40"/>
      <c r="D31" s="82">
        <v>0</v>
      </c>
      <c r="E31" s="83">
        <v>0</v>
      </c>
      <c r="F31" s="84"/>
      <c r="G31" s="85"/>
      <c r="H31" s="86" t="s">
        <v>187</v>
      </c>
      <c r="T31" s="87"/>
    </row>
    <row r="32" spans="1:21" hidden="1" outlineLevel="1" x14ac:dyDescent="0.35">
      <c r="B32" s="39" t="s">
        <v>188</v>
      </c>
      <c r="C32" s="40"/>
      <c r="D32" s="82">
        <v>0</v>
      </c>
      <c r="E32" s="83">
        <v>0</v>
      </c>
      <c r="F32" s="84"/>
      <c r="G32" s="85"/>
      <c r="H32" s="86"/>
      <c r="T32" s="87"/>
    </row>
    <row r="33" spans="1:21" ht="18.600000000000001" collapsed="1" thickBot="1" x14ac:dyDescent="0.4">
      <c r="A33" s="15">
        <v>23</v>
      </c>
      <c r="B33" s="39" t="s">
        <v>189</v>
      </c>
      <c r="C33" s="118"/>
      <c r="D33" s="82">
        <v>-12671</v>
      </c>
      <c r="E33" s="98">
        <v>-10193</v>
      </c>
      <c r="F33" s="84"/>
      <c r="G33" s="85"/>
      <c r="H33" s="86" t="s">
        <v>190</v>
      </c>
      <c r="T33" s="87"/>
    </row>
    <row r="34" spans="1:21" ht="18.600000000000001" thickBot="1" x14ac:dyDescent="0.4">
      <c r="B34" s="28" t="s">
        <v>191</v>
      </c>
      <c r="C34" s="29"/>
      <c r="D34" s="44">
        <f>SUM(D28:D33)</f>
        <v>-79118</v>
      </c>
      <c r="E34" s="91">
        <f>SUM(E28:E33)</f>
        <v>-68109</v>
      </c>
      <c r="F34" s="92"/>
      <c r="G34" s="85"/>
      <c r="H34" s="93" t="s">
        <v>192</v>
      </c>
      <c r="I34" s="94"/>
      <c r="T34" s="87"/>
    </row>
    <row r="35" spans="1:21" ht="18.600000000000001" hidden="1" outlineLevel="1" thickBot="1" x14ac:dyDescent="0.4">
      <c r="A35" s="15">
        <v>38</v>
      </c>
      <c r="B35" s="119" t="s">
        <v>193</v>
      </c>
      <c r="C35" s="120"/>
      <c r="D35" s="121">
        <v>0</v>
      </c>
      <c r="E35" s="122">
        <v>0</v>
      </c>
      <c r="F35" s="92"/>
      <c r="G35" s="85"/>
      <c r="H35" s="86" t="s">
        <v>194</v>
      </c>
      <c r="T35" s="87"/>
    </row>
    <row r="36" spans="1:21" ht="18.600000000000001" collapsed="1" thickBot="1" x14ac:dyDescent="0.4">
      <c r="B36" s="28" t="str">
        <f>IF(OR(AND(D36&lt;0,E36&lt;0),AND(D36&lt;0,E36=0),AND(E36&lt;0,D36=0)),PRINT_PL!O36,IF(OR(AND(D36&gt;0,E36&gt;0),AND(E36&gt;0,D36=0),AND(D36&gt;0,E36=0)),PRINT_PL!P36,IF(AND(D36&gt;0,E36&lt;0),PRINT_PL!Q36,PRINT_PL!R36)))</f>
        <v>Прибыль до расходов по корпоративному подоходному налогу</v>
      </c>
      <c r="C36" s="29"/>
      <c r="D36" s="109">
        <f>SUM(D11,D14,D20,D27,D34)</f>
        <v>91206</v>
      </c>
      <c r="E36" s="91">
        <f>SUM(E11,E14,E20,E27,E34)</f>
        <v>86270</v>
      </c>
      <c r="F36" s="116"/>
      <c r="G36" s="85"/>
      <c r="H36" s="117" t="s">
        <v>195</v>
      </c>
      <c r="I36" s="94"/>
      <c r="O36" s="15" t="s">
        <v>196</v>
      </c>
      <c r="P36" s="15" t="s">
        <v>197</v>
      </c>
      <c r="Q36" s="15" t="s">
        <v>198</v>
      </c>
      <c r="R36" s="15" t="s">
        <v>199</v>
      </c>
      <c r="T36" s="87"/>
    </row>
    <row r="37" spans="1:21" ht="18.600000000000001" thickBot="1" x14ac:dyDescent="0.4">
      <c r="A37" s="15">
        <v>25</v>
      </c>
      <c r="B37" s="123" t="str">
        <f>IF(OR(AND(D37&lt;0,E37&lt;0),AND(D37&lt;0,E37=0),AND(E37&lt;0,D37=0)),PRINT_PL!O37,IF(OR(AND(D37&gt;0,E37&gt;0),AND(E37&gt;0,D37=0),AND(D37&gt;0,E37=0)),PRINT_PL!P37,IF(AND(D37&gt;0,E37&lt;0),PRINT_PL!Q37,PRINT_PL!R37)))</f>
        <v>Расходы по корпоративному подоходному налогу</v>
      </c>
      <c r="C37" s="118"/>
      <c r="D37" s="111">
        <v>-6823</v>
      </c>
      <c r="E37" s="112">
        <v>-10031</v>
      </c>
      <c r="F37" s="84"/>
      <c r="G37" s="85"/>
      <c r="H37" s="86" t="s">
        <v>200</v>
      </c>
      <c r="I37" s="94"/>
      <c r="O37" s="15" t="s">
        <v>201</v>
      </c>
      <c r="P37" s="15" t="s">
        <v>202</v>
      </c>
      <c r="Q37" s="15" t="s">
        <v>203</v>
      </c>
      <c r="R37" s="15" t="s">
        <v>204</v>
      </c>
      <c r="T37" s="87"/>
    </row>
    <row r="38" spans="1:21" ht="18.600000000000001" thickBot="1" x14ac:dyDescent="0.4">
      <c r="B38" s="28" t="str">
        <f>IF(OR(AND(D38&lt;0,E38&lt;0),AND(D38&lt;0,E38=0),AND(E38&lt;0,D38=0)),PRINT_PL!O38,IF(OR(AND(D38&gt;0,E38&gt;0),AND(E38&gt;0,D38=0),AND(D38&gt;0,E38=0)),PRINT_PL!P38,IF(AND(D38&gt;0,E38&lt;0),PRINT_PL!Q38,PRINT_PL!R38)))</f>
        <v>Прибыль за период</v>
      </c>
      <c r="C38" s="56"/>
      <c r="D38" s="90">
        <f>SUM(D36:D37)</f>
        <v>84383</v>
      </c>
      <c r="E38" s="91">
        <f>SUM(E36:E37)</f>
        <v>76239</v>
      </c>
      <c r="F38" s="92"/>
      <c r="G38" s="85"/>
      <c r="H38" s="93" t="s">
        <v>205</v>
      </c>
      <c r="I38" s="94"/>
      <c r="O38" s="15" t="s">
        <v>206</v>
      </c>
      <c r="P38" s="15" t="s">
        <v>207</v>
      </c>
      <c r="Q38" s="15" t="s">
        <v>208</v>
      </c>
      <c r="R38" s="15" t="s">
        <v>209</v>
      </c>
      <c r="T38" s="87"/>
    </row>
    <row r="39" spans="1:21" ht="18.600000000000001" thickBot="1" x14ac:dyDescent="0.4">
      <c r="B39" s="124"/>
      <c r="C39" s="125"/>
      <c r="D39" s="126"/>
      <c r="E39" s="127"/>
      <c r="F39" s="92"/>
      <c r="H39" s="92"/>
      <c r="I39" s="94"/>
      <c r="T39" s="87"/>
    </row>
    <row r="40" spans="1:21" x14ac:dyDescent="0.35">
      <c r="B40" s="34" t="s">
        <v>210</v>
      </c>
      <c r="C40" s="12"/>
      <c r="D40" s="128"/>
      <c r="E40" s="129"/>
      <c r="F40" s="81"/>
      <c r="O40" s="15" t="s">
        <v>211</v>
      </c>
      <c r="P40" s="15" t="s">
        <v>210</v>
      </c>
      <c r="Q40" s="15" t="s">
        <v>212</v>
      </c>
      <c r="T40" s="87"/>
    </row>
    <row r="41" spans="1:21" x14ac:dyDescent="0.35">
      <c r="A41" s="15">
        <v>26</v>
      </c>
      <c r="B41" s="16" t="s">
        <v>213</v>
      </c>
      <c r="C41" s="49"/>
      <c r="D41" s="111">
        <v>67491</v>
      </c>
      <c r="E41" s="130">
        <v>75137</v>
      </c>
      <c r="F41" s="113"/>
      <c r="G41" s="85"/>
      <c r="H41" s="85"/>
      <c r="I41" s="131">
        <f>SUM(D41:D42)-D38</f>
        <v>0</v>
      </c>
      <c r="J41" s="131">
        <f>SUM(E41:E42)-E38</f>
        <v>0</v>
      </c>
      <c r="T41" s="87"/>
    </row>
    <row r="42" spans="1:21" ht="18.600000000000001" thickBot="1" x14ac:dyDescent="0.4">
      <c r="A42" s="15">
        <v>27</v>
      </c>
      <c r="B42" s="106" t="s">
        <v>214</v>
      </c>
      <c r="C42" s="132"/>
      <c r="D42" s="133">
        <v>16892</v>
      </c>
      <c r="E42" s="134">
        <v>1102</v>
      </c>
      <c r="F42" s="113"/>
      <c r="G42" s="85"/>
      <c r="H42" s="85"/>
      <c r="I42" s="131">
        <v>0</v>
      </c>
      <c r="J42" s="131">
        <v>0</v>
      </c>
      <c r="T42" s="87"/>
    </row>
    <row r="43" spans="1:21" ht="18.600000000000001" thickBot="1" x14ac:dyDescent="0.4">
      <c r="B43" s="123"/>
      <c r="C43" s="135"/>
      <c r="D43" s="136"/>
      <c r="E43" s="98"/>
      <c r="T43" s="87"/>
    </row>
    <row r="44" spans="1:21" ht="18.600000000000001" thickBot="1" x14ac:dyDescent="0.4">
      <c r="B44" s="28" t="s">
        <v>215</v>
      </c>
      <c r="C44" s="56"/>
      <c r="D44" s="90"/>
      <c r="E44" s="91"/>
      <c r="T44" s="87"/>
    </row>
    <row r="45" spans="1:21" ht="36" x14ac:dyDescent="0.35">
      <c r="B45" s="137" t="str">
        <f>IF(OR(AND(D50&lt;0,E50&lt;0),AND(D50&lt;0,E50=0),AND(E50&lt;0,D50=0)),PRINT_PL!O45,IF(OR(AND(D50&gt;0,E50&gt;0),AND(E50&gt;0,D50=0),AND(D50&gt;0,E50=0)),PRINT_PL!P45,IF(AND(D50&gt;0,E50&lt;0),PRINT_PL!Q45,PRINT_PL!R45)))</f>
        <v>Прочий совокупный (убыток)/доход, подлежащий реклассификации в состав прибыли или 
 убытка в последующих периодах:</v>
      </c>
      <c r="C45" s="58"/>
      <c r="D45" s="82"/>
      <c r="E45" s="83"/>
      <c r="O45" s="15" t="s">
        <v>216</v>
      </c>
      <c r="P45" s="15" t="s">
        <v>217</v>
      </c>
      <c r="Q45" s="15" t="s">
        <v>218</v>
      </c>
      <c r="R45" s="15" t="s">
        <v>219</v>
      </c>
      <c r="T45" s="87"/>
    </row>
    <row r="46" spans="1:21" ht="41.25" customHeight="1" x14ac:dyDescent="0.35">
      <c r="A46" s="15">
        <v>28</v>
      </c>
      <c r="B46" s="16" t="s">
        <v>220</v>
      </c>
      <c r="C46" s="49"/>
      <c r="D46" s="111">
        <v>-9335</v>
      </c>
      <c r="E46" s="112">
        <v>5913</v>
      </c>
      <c r="F46" s="113"/>
      <c r="G46" s="85"/>
      <c r="H46" s="85"/>
      <c r="U46" s="81" t="s">
        <v>221</v>
      </c>
    </row>
    <row r="47" spans="1:21" ht="42.75" customHeight="1" x14ac:dyDescent="0.35">
      <c r="A47" s="15">
        <v>30</v>
      </c>
      <c r="B47" s="16" t="s">
        <v>222</v>
      </c>
      <c r="C47" s="49"/>
      <c r="D47" s="111">
        <v>-613</v>
      </c>
      <c r="E47" s="112">
        <v>386</v>
      </c>
      <c r="F47" s="85"/>
      <c r="G47" s="85"/>
      <c r="H47" s="85"/>
      <c r="I47" s="131">
        <f>D24+D47</f>
        <v>0</v>
      </c>
      <c r="J47" s="131">
        <f>E24+E47</f>
        <v>0</v>
      </c>
      <c r="U47" s="81" t="s">
        <v>223</v>
      </c>
    </row>
    <row r="48" spans="1:21" ht="36" x14ac:dyDescent="0.35">
      <c r="A48" s="15">
        <v>29</v>
      </c>
      <c r="B48" s="16" t="s">
        <v>224</v>
      </c>
      <c r="C48" s="49"/>
      <c r="D48" s="111">
        <v>445</v>
      </c>
      <c r="E48" s="112">
        <v>-99</v>
      </c>
      <c r="F48" s="113" t="s">
        <v>225</v>
      </c>
      <c r="G48" s="113" t="s">
        <v>173</v>
      </c>
      <c r="H48" s="85"/>
      <c r="U48" s="81" t="s">
        <v>226</v>
      </c>
    </row>
    <row r="49" spans="1:21" x14ac:dyDescent="0.35">
      <c r="A49" s="15">
        <v>31</v>
      </c>
      <c r="B49" s="16" t="s">
        <v>227</v>
      </c>
      <c r="C49" s="49"/>
      <c r="D49" s="111">
        <v>5355</v>
      </c>
      <c r="E49" s="112">
        <v>-2488</v>
      </c>
      <c r="G49" s="85"/>
      <c r="H49" s="85"/>
      <c r="I49" s="131">
        <f>PRINT_BS!E51-PRINT_BS!D51+D49-J49</f>
        <v>-1</v>
      </c>
      <c r="J49" s="84">
        <v>1091</v>
      </c>
      <c r="K49" s="15" t="s">
        <v>228</v>
      </c>
      <c r="L49" s="138"/>
      <c r="M49" s="138"/>
      <c r="N49" s="138"/>
      <c r="O49" s="138"/>
      <c r="P49" s="138"/>
      <c r="Q49" s="138"/>
      <c r="R49" s="138"/>
      <c r="S49" s="138"/>
      <c r="U49" s="81" t="s">
        <v>229</v>
      </c>
    </row>
    <row r="50" spans="1:21" ht="39" customHeight="1" x14ac:dyDescent="0.35">
      <c r="B50" s="24" t="str">
        <f>IF(OR(AND(D50&lt;0,E50&lt;0),AND(D50&lt;0,E50=0),AND(E50&lt;0,D50=0)),PRINT_PL!O50,IF(OR(AND(D50&gt;0,E50&gt;0),AND(E50&gt;0,D50=0),AND(D50&gt;0,E50=0)),PRINT_PL!P50,IF(AND(D50&gt;0,E50&lt;0),PRINT_PL!Q50,PRINT_PL!R50)))</f>
        <v>Всего статей прочего совокупного (убытка)/дохода, которые были или могут быть впоследствии 
 реклассифицированы в состав прибыли или убытка</v>
      </c>
      <c r="C50" s="49"/>
      <c r="D50" s="139">
        <f>SUM(D46:D49)</f>
        <v>-4148</v>
      </c>
      <c r="E50" s="140">
        <f>SUM(E46:E49)</f>
        <v>3712</v>
      </c>
      <c r="F50" s="85"/>
      <c r="G50" s="85"/>
      <c r="H50" s="85"/>
      <c r="I50" s="131">
        <f>PRINT_BS!E50-PRINT_BS!D50+SUM(D46:D48,D53)-J50</f>
        <v>-1</v>
      </c>
      <c r="J50" s="84">
        <v>2700</v>
      </c>
      <c r="K50" s="15" t="s">
        <v>228</v>
      </c>
      <c r="O50" s="15" t="s">
        <v>230</v>
      </c>
      <c r="P50" s="15" t="s">
        <v>231</v>
      </c>
      <c r="Q50" s="15" t="s">
        <v>232</v>
      </c>
      <c r="R50" s="15" t="s">
        <v>233</v>
      </c>
      <c r="U50" s="141"/>
    </row>
    <row r="51" spans="1:21" ht="22.5" customHeight="1" x14ac:dyDescent="0.35">
      <c r="B51" s="137"/>
      <c r="C51" s="58"/>
      <c r="D51" s="142"/>
      <c r="E51" s="143"/>
      <c r="F51" s="85"/>
      <c r="G51" s="85"/>
      <c r="H51" s="85"/>
      <c r="T51" s="141"/>
    </row>
    <row r="52" spans="1:21" ht="38.25" customHeight="1" x14ac:dyDescent="0.35">
      <c r="B52" s="137" t="str">
        <f>IF(OR(AND(D56&lt;0,E56&lt;0),AND(D56&lt;0,E56=0),AND(E56&lt;0,D56=0)),PRINT_PL!O52,IF(OR(AND(D56&gt;0,E56&gt;0),AND(E56&gt;0,D56=0),AND(D56&gt;0,E56=0)),PRINT_PL!P52,IF(AND(D56&gt;0,E56&lt;0),PRINT_PL!Q52,PRINT_PL!R52)))</f>
        <v>Чистый прочий совокупный доход, не подлежащий реклассификации в состав прибыли или 
 убытка в последующих периодах:</v>
      </c>
      <c r="C52" s="58"/>
      <c r="D52" s="82"/>
      <c r="E52" s="83"/>
      <c r="G52" s="85"/>
      <c r="I52" s="84"/>
      <c r="O52" s="15" t="s">
        <v>234</v>
      </c>
      <c r="P52" s="15" t="s">
        <v>235</v>
      </c>
      <c r="Q52" s="15" t="s">
        <v>236</v>
      </c>
      <c r="R52" s="15" t="s">
        <v>237</v>
      </c>
      <c r="T52" s="141"/>
    </row>
    <row r="53" spans="1:21" ht="36" x14ac:dyDescent="0.35">
      <c r="A53" s="15">
        <v>32</v>
      </c>
      <c r="B53" s="16" t="s">
        <v>238</v>
      </c>
      <c r="C53" s="58"/>
      <c r="D53" s="144">
        <v>22759</v>
      </c>
      <c r="E53" s="112">
        <v>3219</v>
      </c>
      <c r="F53" s="113" t="s">
        <v>225</v>
      </c>
      <c r="G53" s="113" t="s">
        <v>173</v>
      </c>
      <c r="I53" s="85"/>
      <c r="T53" s="141"/>
    </row>
    <row r="54" spans="1:21" hidden="1" outlineLevel="1" x14ac:dyDescent="0.35">
      <c r="A54" s="15">
        <v>33</v>
      </c>
      <c r="B54" s="26" t="s">
        <v>79</v>
      </c>
      <c r="C54" s="135"/>
      <c r="D54" s="112">
        <v>0</v>
      </c>
      <c r="E54" s="112">
        <v>0</v>
      </c>
      <c r="G54" s="85"/>
      <c r="I54" s="131">
        <f>PRINT_BS!E49-PRINT_BS!D49+D54+J54</f>
        <v>0</v>
      </c>
      <c r="J54" s="145">
        <v>-320</v>
      </c>
      <c r="K54" s="15" t="s">
        <v>228</v>
      </c>
      <c r="T54" s="141"/>
    </row>
    <row r="55" spans="1:21" ht="36.6" collapsed="1" thickBot="1" x14ac:dyDescent="0.4">
      <c r="B55" s="146" t="str">
        <f>IF(OR(AND(D55&lt;0,E55&lt;0),AND(D55&lt;0,E55=0),AND(E55&lt;0,D55=0)),PRINT_PL!O55,IF(OR(AND(D55&gt;0,E55&gt;0),AND(E55&gt;0,D55=0),AND(D55&gt;0,E55=0)),PRINT_PL!P55,IF(AND(D55&gt;0,E55&lt;0),PRINT_PL!Q55,PRINT_PL!R55)))</f>
        <v>Всего статей прочего совокупного дохода, не подлежащих реклассификации в состав 
 прибыли или убытка в последующих периодах</v>
      </c>
      <c r="C55" s="55"/>
      <c r="D55" s="147">
        <f>SUM(D53:D54)</f>
        <v>22759</v>
      </c>
      <c r="E55" s="148">
        <f>SUM(E53:E54)</f>
        <v>3219</v>
      </c>
      <c r="G55" s="85"/>
      <c r="O55" s="15" t="s">
        <v>239</v>
      </c>
      <c r="P55" s="15" t="s">
        <v>240</v>
      </c>
      <c r="Q55" s="15" t="s">
        <v>241</v>
      </c>
      <c r="R55" s="15" t="s">
        <v>242</v>
      </c>
      <c r="T55" s="141"/>
    </row>
    <row r="56" spans="1:21" ht="18.600000000000001" thickBot="1" x14ac:dyDescent="0.4">
      <c r="B56" s="28" t="str">
        <f>IF(OR(AND(D56&lt;0,E56&lt;0),AND(D56&lt;0,E56=0),AND(E56&lt;0,D56=0)),PRINT_PL!O56,IF(OR(AND(D56&gt;0,E56&gt;0),AND(E56&gt;0,D56=0),AND(D56&gt;0,E56=0)),PRINT_PL!P56,IF(AND(D56&gt;0,E56&lt;0),PRINT_PL!Q56,PRINT_PL!R56)))</f>
        <v>Прочий совокупный доход за период</v>
      </c>
      <c r="C56" s="149"/>
      <c r="D56" s="114">
        <f>SUM(D50,D55)</f>
        <v>18611</v>
      </c>
      <c r="E56" s="115">
        <f>SUM(E50,E55)</f>
        <v>6931</v>
      </c>
      <c r="F56" s="116"/>
      <c r="G56" s="85"/>
      <c r="H56" s="116"/>
      <c r="O56" s="15" t="s">
        <v>243</v>
      </c>
      <c r="P56" s="15" t="s">
        <v>244</v>
      </c>
      <c r="Q56" s="15" t="s">
        <v>245</v>
      </c>
      <c r="R56" s="15" t="s">
        <v>246</v>
      </c>
      <c r="T56" s="141"/>
    </row>
    <row r="57" spans="1:21" ht="18.600000000000001" thickBot="1" x14ac:dyDescent="0.4">
      <c r="B57" s="28" t="str">
        <f>IF(OR(AND(D57&lt;0,E57&lt;0),AND(D57&lt;0,E57=0),AND(E57&lt;0,D57=0)),PRINT_PL!O57,IF(OR(AND(D57&gt;0,E57&gt;0),AND(E57&gt;0,D57=0),AND(D57&gt;0,E57=0)),PRINT_PL!P57,IF(AND(D57&gt;0,E57&lt;0),PRINT_PL!Q57,PRINT_PL!R57)))</f>
        <v>Итого совокупный доход за период</v>
      </c>
      <c r="C57" s="56"/>
      <c r="D57" s="150">
        <f>SUM(D38,D56)</f>
        <v>102994</v>
      </c>
      <c r="E57" s="151">
        <f>SUM(E38,E56)</f>
        <v>83170</v>
      </c>
      <c r="F57" s="116"/>
      <c r="G57" s="85"/>
      <c r="H57" s="116"/>
      <c r="O57" s="15" t="s">
        <v>247</v>
      </c>
      <c r="P57" s="15" t="s">
        <v>248</v>
      </c>
      <c r="Q57" s="15" t="s">
        <v>249</v>
      </c>
      <c r="R57" s="15" t="s">
        <v>250</v>
      </c>
      <c r="T57" s="141"/>
    </row>
    <row r="58" spans="1:21" ht="18.600000000000001" thickBot="1" x14ac:dyDescent="0.4">
      <c r="B58" s="152"/>
      <c r="C58" s="153"/>
      <c r="D58" s="154"/>
      <c r="E58" s="155"/>
      <c r="F58" s="116"/>
      <c r="G58" s="85"/>
      <c r="H58" s="116"/>
      <c r="T58" s="141"/>
    </row>
    <row r="59" spans="1:21" x14ac:dyDescent="0.35">
      <c r="B59" s="34" t="s">
        <v>251</v>
      </c>
      <c r="C59" s="12"/>
      <c r="D59" s="128"/>
      <c r="E59" s="129"/>
      <c r="G59" s="85"/>
      <c r="T59" s="141"/>
    </row>
    <row r="60" spans="1:21" x14ac:dyDescent="0.35">
      <c r="A60" s="15">
        <v>34</v>
      </c>
      <c r="B60" s="16" t="s">
        <v>213</v>
      </c>
      <c r="C60" s="49"/>
      <c r="D60" s="156">
        <v>82311</v>
      </c>
      <c r="E60" s="112">
        <v>81988</v>
      </c>
      <c r="F60" s="113" t="s">
        <v>225</v>
      </c>
      <c r="G60" s="85"/>
      <c r="H60" s="85"/>
      <c r="I60" s="131">
        <f>SUM(D60:D61)-D57</f>
        <v>0</v>
      </c>
      <c r="J60" s="131">
        <f>SUM(E60:E61)-E57</f>
        <v>0</v>
      </c>
      <c r="T60" s="141"/>
    </row>
    <row r="61" spans="1:21" ht="18.600000000000001" thickBot="1" x14ac:dyDescent="0.4">
      <c r="A61" s="15">
        <v>35</v>
      </c>
      <c r="B61" s="157" t="s">
        <v>214</v>
      </c>
      <c r="C61" s="132"/>
      <c r="D61" s="158">
        <v>20683</v>
      </c>
      <c r="E61" s="159">
        <v>1182</v>
      </c>
      <c r="F61" s="113"/>
      <c r="G61" s="113" t="s">
        <v>173</v>
      </c>
      <c r="H61" s="85"/>
      <c r="I61" s="131">
        <v>1</v>
      </c>
      <c r="J61" s="131">
        <v>-1</v>
      </c>
      <c r="T61" s="141"/>
    </row>
    <row r="62" spans="1:21" hidden="1" outlineLevel="1" x14ac:dyDescent="0.35">
      <c r="B62" s="160" t="s">
        <v>252</v>
      </c>
      <c r="C62" s="161"/>
      <c r="D62" s="162">
        <v>8147.2760386355512</v>
      </c>
      <c r="E62" s="163">
        <v>15483.578755975617</v>
      </c>
      <c r="G62" s="85"/>
    </row>
    <row r="63" spans="1:21" ht="18.600000000000001" hidden="1" outlineLevel="1" thickBot="1" x14ac:dyDescent="0.4">
      <c r="B63" s="164" t="s">
        <v>253</v>
      </c>
      <c r="C63" s="165">
        <v>21</v>
      </c>
      <c r="D63" s="166">
        <v>8147.2760386355512</v>
      </c>
      <c r="E63" s="167">
        <v>15483.578755975617</v>
      </c>
      <c r="G63" s="85"/>
    </row>
    <row r="64" spans="1:21" collapsed="1" x14ac:dyDescent="0.35">
      <c r="A64" s="168"/>
      <c r="B64" s="62" t="s">
        <v>106</v>
      </c>
      <c r="D64" s="169"/>
      <c r="E64" s="169"/>
    </row>
    <row r="65" spans="1:5" x14ac:dyDescent="0.35">
      <c r="A65" s="168"/>
      <c r="D65" s="169"/>
      <c r="E65" s="169"/>
    </row>
    <row r="66" spans="1:5" x14ac:dyDescent="0.35">
      <c r="D66" s="171"/>
      <c r="E66" s="171"/>
    </row>
    <row r="67" spans="1:5" x14ac:dyDescent="0.35">
      <c r="B67" s="172" t="s">
        <v>108</v>
      </c>
      <c r="C67" s="172"/>
      <c r="D67" s="173"/>
      <c r="E67" s="173" t="s">
        <v>254</v>
      </c>
    </row>
    <row r="68" spans="1:5" x14ac:dyDescent="0.35">
      <c r="B68" s="174"/>
      <c r="C68" s="174"/>
      <c r="D68" s="175"/>
      <c r="E68" s="175"/>
    </row>
    <row r="69" spans="1:5" x14ac:dyDescent="0.35">
      <c r="B69" s="176"/>
      <c r="C69" s="176"/>
      <c r="D69" s="175"/>
      <c r="E69" s="175"/>
    </row>
    <row r="70" spans="1:5" x14ac:dyDescent="0.35">
      <c r="B70" s="172" t="s">
        <v>109</v>
      </c>
      <c r="C70" s="172"/>
      <c r="D70" s="177"/>
      <c r="E70" s="177" t="s">
        <v>255</v>
      </c>
    </row>
    <row r="71" spans="1:5" x14ac:dyDescent="0.35">
      <c r="B71" s="172"/>
      <c r="C71" s="172"/>
      <c r="D71" s="177"/>
      <c r="E71" s="177"/>
    </row>
  </sheetData>
  <sheetProtection algorithmName="SHA-512" hashValue="8MjAWa+0W74Fe1mFa3ntdYjvfPYdCPBP0kBCjvUhdX3/MU87kyZHNGD8B4UzE333HlgRuUsygWPCGtOGaGkiyw==" saltValue="dzbPnFtCtH8BOeKAV0pgUA==" spinCount="100000" sheet="1" objects="1" scenarios="1" formatCells="0" formatColumns="0" formatRows="0" insertColumns="0" insertRows="0" insertHyperlinks="0" sort="0"/>
  <mergeCells count="3">
    <mergeCell ref="B1:E1"/>
    <mergeCell ref="B2:E2"/>
    <mergeCell ref="B3:E3"/>
  </mergeCells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PRINT_BS</vt:lpstr>
      <vt:lpstr>PRINT_PL</vt:lpstr>
      <vt:lpstr>PRINT_BS!Print_Area</vt:lpstr>
      <vt:lpstr>PRINT_PL!Print_Area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Әсел Нағашыбаева</dc:creator>
  <cp:lastModifiedBy>Әсел Нағашыбаева</cp:lastModifiedBy>
  <dcterms:created xsi:type="dcterms:W3CDTF">2024-07-28T17:37:22Z</dcterms:created>
  <dcterms:modified xsi:type="dcterms:W3CDTF">2024-07-29T05:37:21Z</dcterms:modified>
</cp:coreProperties>
</file>